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75" yWindow="60" windowWidth="12570" windowHeight="12330" activeTab="0"/>
  </bookViews>
  <sheets>
    <sheet name="0102,0104" sheetId="1" r:id="rId1"/>
  </sheets>
  <definedNames>
    <definedName name="_xlnm.Print_Titles" localSheetId="0">'0102,0104'!$3:$4</definedName>
    <definedName name="_xlnm.Print_Area" localSheetId="0">'0102,0104'!$A$1:$J$165</definedName>
  </definedNames>
  <calcPr fullCalcOnLoad="1" fullPrecision="0"/>
</workbook>
</file>

<file path=xl/sharedStrings.xml><?xml version="1.0" encoding="utf-8"?>
<sst xmlns="http://schemas.openxmlformats.org/spreadsheetml/2006/main" count="273" uniqueCount="107">
  <si>
    <t>Код ЭК</t>
  </si>
  <si>
    <t>Прочие расходы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</si>
  <si>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</si>
  <si>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</si>
  <si>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</si>
  <si>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</si>
  <si>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</si>
  <si>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Услуги по содержанию имущества</t>
  </si>
  <si>
    <t>Прочие услуги</t>
  </si>
  <si>
    <t>Увеличение стоимости материальных запасов</t>
  </si>
  <si>
    <t>Коммунальные услуги, в т.ч.</t>
  </si>
  <si>
    <t xml:space="preserve">Начисления на оплату труда </t>
  </si>
  <si>
    <t>в т.ч. средства вышестоящих бюджетов</t>
  </si>
  <si>
    <t>всего</t>
  </si>
  <si>
    <t>Наименование    бюджетной классифкации (раздел, подраздел, целевая статья, вид расходов, КОСГУ)</t>
  </si>
  <si>
    <t xml:space="preserve">% исполнения </t>
  </si>
  <si>
    <t>к кассовому плану</t>
  </si>
  <si>
    <t>Утвержденные бюджетные ассигнования  на год (целых ед.)</t>
  </si>
  <si>
    <t>Кассовый план                     (целых ед.)</t>
  </si>
  <si>
    <t>Кассовое исполнение (целых ед.)</t>
  </si>
  <si>
    <t>Оплата труда</t>
  </si>
  <si>
    <t>ВСЕГО</t>
  </si>
  <si>
    <t>39т.р. С 0107</t>
  </si>
  <si>
    <t>121.211</t>
  </si>
  <si>
    <t>Фонд оплаты труда государственных (муниципальных) органов и взносы по обязательному социальному страхованию</t>
  </si>
  <si>
    <t>122.000</t>
  </si>
  <si>
    <t>Иные выплаты персоналу муниципальных органов, за исключением фонда оплаты труда</t>
  </si>
  <si>
    <t>122.212</t>
  </si>
  <si>
    <t>122.222</t>
  </si>
  <si>
    <t>122.226</t>
  </si>
  <si>
    <t>Прочая закупка товаров, работ и услуг для обеспечения муниципальных нужд</t>
  </si>
  <si>
    <t>244.000</t>
  </si>
  <si>
    <t>244.221</t>
  </si>
  <si>
    <t>244.223</t>
  </si>
  <si>
    <t>04201  Отопление</t>
  </si>
  <si>
    <t>04202  Освещение</t>
  </si>
  <si>
    <t>04203  Водоснабжение</t>
  </si>
  <si>
    <t>04204  Газоснабжение</t>
  </si>
  <si>
    <t>850.000</t>
  </si>
  <si>
    <t>Уплата налогов, сборов и иных платежей</t>
  </si>
  <si>
    <t>Прочие расходы (Уплата налога на имущество организаций и земельного налога)</t>
  </si>
  <si>
    <t>851.290</t>
  </si>
  <si>
    <t>852.290</t>
  </si>
  <si>
    <t>Прочие расходы (Уплата прочих налогов, сборов и иных платежей)</t>
  </si>
  <si>
    <t>244.226</t>
  </si>
  <si>
    <t>244.290</t>
  </si>
  <si>
    <t>244.225</t>
  </si>
  <si>
    <t>244.340</t>
  </si>
  <si>
    <t>к утвержден-ному плану</t>
  </si>
  <si>
    <t>129.213</t>
  </si>
  <si>
    <t>0102 Функционирование высшего должностного лицамуниципального образования</t>
  </si>
  <si>
    <t>0104 Функционирование местных администраций</t>
  </si>
  <si>
    <t>321.262</t>
  </si>
  <si>
    <t>Пособия, компенсации и иные социальные выплаты гражданам, кроме публичных нормативных обязательств</t>
  </si>
  <si>
    <t>Пособия по социальной помощи населению</t>
  </si>
  <si>
    <t>321.263</t>
  </si>
  <si>
    <t>Пенсии, пособия, выплачиваемые организациями сектора государственного управления</t>
  </si>
  <si>
    <t xml:space="preserve">0113.2210004050 Мероприятия, направленные на развитие муниципальной службы          </t>
  </si>
  <si>
    <t>Уплата иных платежей</t>
  </si>
  <si>
    <t>853.296</t>
  </si>
  <si>
    <t>0113 Другие общегосударственные вопросы</t>
  </si>
  <si>
    <t xml:space="preserve">0113.2210075200 Организация деятельности в сфере охраны труда в рамках муниципальных программ и непрограммных расходов (280)       </t>
  </si>
  <si>
    <t>0102.2200011010 Глава муниципального образования</t>
  </si>
  <si>
    <t>0104.2200011040 Мероприятия в сфере общегосударственного управления</t>
  </si>
  <si>
    <t>0104.2200075180. 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 в рамках муниципальных программ и непрограммных расходов ( 294,215)</t>
  </si>
  <si>
    <t>0104.2200075160. Организация деятельности административных комиссий (220)</t>
  </si>
  <si>
    <t>0104.2200075190 Меры по социальной поддержке населения и по осуществлению деятельности по опеке и попечительству в отношении совершеннолетних граждан в рамках муниципальных программ и непрограммных расходов (293)</t>
  </si>
  <si>
    <t>0104.2200075120  Организация деятельности в сфере охраны окружающей среды в рамках муниципальных программ и непрограммных расходов, в том числе за счет средств областного бюджета (201)</t>
  </si>
  <si>
    <t>0104.22000S2001 Стимулирующая субсидия на решение вопросов местного значения (291)</t>
  </si>
  <si>
    <t>122.266</t>
  </si>
  <si>
    <t>121.266</t>
  </si>
  <si>
    <t>129.266</t>
  </si>
  <si>
    <t>321.264</t>
  </si>
  <si>
    <t>321.266</t>
  </si>
  <si>
    <t>Социальные пособия и компенсации персоналу в денежной форме</t>
  </si>
  <si>
    <t>Прочие несоциальные выплаты персоналу в денежной форме</t>
  </si>
  <si>
    <t>Прочие работы, услуги</t>
  </si>
  <si>
    <t>Пенсии, пособия, выплачиваемые работодателями, нанимателями бывшим работникам</t>
  </si>
  <si>
    <t>831.297</t>
  </si>
  <si>
    <t>Иные выплаты текущего характера организациям</t>
  </si>
  <si>
    <t>Исполнение судебных актов Российской Федерации и мировых соглашений по возмещению причиненного вреда</t>
  </si>
  <si>
    <t>0113.9900004040 Мероприятия в сфере общегосударственного управления</t>
  </si>
  <si>
    <t>129.267</t>
  </si>
  <si>
    <t>831.296</t>
  </si>
  <si>
    <t>Социальные пособия и компенсации персоналу в  натуральной форме</t>
  </si>
  <si>
    <t>Иные выплаты текущего характера физическим лицам</t>
  </si>
  <si>
    <t>иные выплаты текущего характера организациям</t>
  </si>
  <si>
    <t>0113.99000S2007 Стимулирующая субсидия на решение вопросов местного зачения (291)</t>
  </si>
  <si>
    <t>01.04. 99000555000 Стимулирующая выплата на поощрение региональных (муниципальных) команд за достижение показателей эффективности деятельности высших должностных лиц субъектов РФ и деятельности органов исполнительной власти субъектов</t>
  </si>
  <si>
    <t>121.211.</t>
  </si>
  <si>
    <t>129.213.</t>
  </si>
  <si>
    <t>122.266.</t>
  </si>
  <si>
    <t>122.267</t>
  </si>
  <si>
    <t>Другие экономические санкции</t>
  </si>
  <si>
    <t>0104.990005549F Стимулирующая выплата на поощрение региональных (муниципальных) команд за достижение показателей эффективности деятельности высших должностных лиц субъектов РФ и деятельности органов исполнительной власти субъектов (314)</t>
  </si>
  <si>
    <t>850.295</t>
  </si>
  <si>
    <t>122.214</t>
  </si>
  <si>
    <t>Прочие несоциальные выплаты персоналу в натуральной форме</t>
  </si>
  <si>
    <t>129.266.</t>
  </si>
  <si>
    <t>0104.2200075370 Организация проведения мероприятий по отлову и содержанию безнадзорных животных на территории муниципальных образований Самарской области (232)</t>
  </si>
  <si>
    <t>0104.2200075080 Организация деятельности в сфере обеспечения жильем отдельных категорий граждан в рамках муниципальных программ и непрограммных расходов (227)</t>
  </si>
  <si>
    <t>0104.2200075200 Организация деятельности в сфере охраны труда в рамках муниципальных программ и непрограммных расходов (280)</t>
  </si>
  <si>
    <t>129.265</t>
  </si>
  <si>
    <t>Пособия по социальной помощи, выплачиваемые работодателями, нанимателями бывшим работникам в натуральной форме</t>
  </si>
  <si>
    <t>0104.2200074840 Организация транспортного обслуживания населения на садово-дачные массивы в рамках муниципальных программ и непрограммных расходов (228)</t>
  </si>
  <si>
    <t>ОТЧЕТ ОБ ИСПОЛНЕНИИ БЮДЖЕТНОЙ СМЕТЫ ГРБС - АДМИНИСТРАЦИЯ ГОРОДСКОГО ОКРУГА ТОЛЬЯТТИ ПО СОСТОЯНИЮ НА 01.04.2024 ГОДА</t>
  </si>
  <si>
    <t>* утвержденные бюджетные ассигнования по ГРБС-Администрация городского округа Тольятти  Доп ФК 228  в сумме 1152 тыс. руб. в соответствии с Приказом департамента финансов №167 -пк/4.1 от 19.03.2024 "О внесении изменений в сводную бюджетную роспись бюджета городского округа Тольятти и лимиты бюджетных обязательств на 2024 и плановый период 2025 и 2026 годов".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</si>
</sst>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#,##0_р_."/>
    <numFmt numFmtId="174" formatCode="0.0"/>
    <numFmt numFmtId="175" formatCode="#,##0.0_р_."/>
    <numFmt numFmtId="176" formatCode="#,##0.00_р_."/>
    <numFmt numFmtId="177" formatCode="#,##0.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0000000"/>
    <numFmt numFmtId="184" formatCode="#,##0.00&quot;р.&quot;"/>
    <numFmt numFmtId="185" formatCode="#,##0.000"/>
    <numFmt numFmtId="186" formatCode="#,##0.000_р_."/>
    <numFmt numFmtId="187" formatCode="[$-FC19]d\ mmmm\ yyyy\ &quot;г.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left" wrapText="1"/>
    </xf>
    <xf numFmtId="173" fontId="3" fillId="0" borderId="0" xfId="0" applyNumberFormat="1" applyFont="1" applyFill="1" applyAlignment="1">
      <alignment/>
    </xf>
    <xf numFmtId="49" fontId="3" fillId="0" borderId="14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left" wrapText="1"/>
    </xf>
    <xf numFmtId="49" fontId="6" fillId="0" borderId="14" xfId="0" applyNumberFormat="1" applyFont="1" applyFill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left" wrapText="1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49" fontId="6" fillId="0" borderId="17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2" borderId="22" xfId="0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left" wrapText="1"/>
    </xf>
    <xf numFmtId="173" fontId="3" fillId="0" borderId="0" xfId="0" applyNumberFormat="1" applyFont="1" applyFill="1" applyBorder="1" applyAlignment="1">
      <alignment horizontal="right"/>
    </xf>
    <xf numFmtId="173" fontId="7" fillId="0" borderId="23" xfId="0" applyNumberFormat="1" applyFont="1" applyFill="1" applyBorder="1" applyAlignment="1">
      <alignment/>
    </xf>
    <xf numFmtId="173" fontId="7" fillId="0" borderId="13" xfId="0" applyNumberFormat="1" applyFont="1" applyFill="1" applyBorder="1" applyAlignment="1">
      <alignment horizontal="right"/>
    </xf>
    <xf numFmtId="173" fontId="7" fillId="0" borderId="14" xfId="0" applyNumberFormat="1" applyFont="1" applyFill="1" applyBorder="1" applyAlignment="1">
      <alignment horizontal="right"/>
    </xf>
    <xf numFmtId="173" fontId="5" fillId="0" borderId="14" xfId="0" applyNumberFormat="1" applyFont="1" applyFill="1" applyBorder="1" applyAlignment="1">
      <alignment horizontal="right"/>
    </xf>
    <xf numFmtId="173" fontId="5" fillId="33" borderId="14" xfId="0" applyNumberFormat="1" applyFont="1" applyFill="1" applyBorder="1" applyAlignment="1">
      <alignment horizontal="right"/>
    </xf>
    <xf numFmtId="173" fontId="5" fillId="0" borderId="24" xfId="0" applyNumberFormat="1" applyFont="1" applyFill="1" applyBorder="1" applyAlignment="1">
      <alignment horizontal="right"/>
    </xf>
    <xf numFmtId="173" fontId="5" fillId="33" borderId="24" xfId="0" applyNumberFormat="1" applyFont="1" applyFill="1" applyBorder="1" applyAlignment="1">
      <alignment horizontal="right"/>
    </xf>
    <xf numFmtId="173" fontId="7" fillId="0" borderId="25" xfId="0" applyNumberFormat="1" applyFont="1" applyFill="1" applyBorder="1" applyAlignment="1">
      <alignment horizontal="right"/>
    </xf>
    <xf numFmtId="173" fontId="7" fillId="0" borderId="19" xfId="0" applyNumberFormat="1" applyFont="1" applyFill="1" applyBorder="1" applyAlignment="1">
      <alignment horizontal="right"/>
    </xf>
    <xf numFmtId="173" fontId="7" fillId="0" borderId="26" xfId="0" applyNumberFormat="1" applyFont="1" applyFill="1" applyBorder="1" applyAlignment="1">
      <alignment horizontal="right"/>
    </xf>
    <xf numFmtId="173" fontId="5" fillId="33" borderId="27" xfId="0" applyNumberFormat="1" applyFont="1" applyFill="1" applyBorder="1" applyAlignment="1">
      <alignment horizontal="right"/>
    </xf>
    <xf numFmtId="173" fontId="5" fillId="0" borderId="11" xfId="0" applyNumberFormat="1" applyFont="1" applyFill="1" applyBorder="1" applyAlignment="1">
      <alignment horizontal="right"/>
    </xf>
    <xf numFmtId="173" fontId="5" fillId="0" borderId="15" xfId="0" applyNumberFormat="1" applyFont="1" applyFill="1" applyBorder="1" applyAlignment="1">
      <alignment horizontal="right"/>
    </xf>
    <xf numFmtId="173" fontId="5" fillId="33" borderId="11" xfId="0" applyNumberFormat="1" applyFont="1" applyFill="1" applyBorder="1" applyAlignment="1">
      <alignment horizontal="right"/>
    </xf>
    <xf numFmtId="173" fontId="5" fillId="0" borderId="26" xfId="0" applyNumberFormat="1" applyFont="1" applyFill="1" applyBorder="1" applyAlignment="1">
      <alignment horizontal="right"/>
    </xf>
    <xf numFmtId="173" fontId="7" fillId="33" borderId="13" xfId="0" applyNumberFormat="1" applyFont="1" applyFill="1" applyBorder="1" applyAlignment="1">
      <alignment horizontal="right"/>
    </xf>
    <xf numFmtId="173" fontId="7" fillId="33" borderId="19" xfId="0" applyNumberFormat="1" applyFont="1" applyFill="1" applyBorder="1" applyAlignment="1">
      <alignment horizontal="right"/>
    </xf>
    <xf numFmtId="173" fontId="5" fillId="33" borderId="13" xfId="0" applyNumberFormat="1" applyFont="1" applyFill="1" applyBorder="1" applyAlignment="1">
      <alignment horizontal="right"/>
    </xf>
    <xf numFmtId="173" fontId="5" fillId="0" borderId="13" xfId="0" applyNumberFormat="1" applyFont="1" applyFill="1" applyBorder="1" applyAlignment="1">
      <alignment horizontal="right"/>
    </xf>
    <xf numFmtId="173" fontId="7" fillId="33" borderId="14" xfId="0" applyNumberFormat="1" applyFont="1" applyFill="1" applyBorder="1" applyAlignment="1">
      <alignment horizontal="right"/>
    </xf>
    <xf numFmtId="173" fontId="7" fillId="0" borderId="17" xfId="0" applyNumberFormat="1" applyFont="1" applyFill="1" applyBorder="1" applyAlignment="1">
      <alignment horizontal="right"/>
    </xf>
    <xf numFmtId="173" fontId="7" fillId="0" borderId="12" xfId="0" applyNumberFormat="1" applyFont="1" applyFill="1" applyBorder="1" applyAlignment="1">
      <alignment horizontal="right"/>
    </xf>
    <xf numFmtId="173" fontId="7" fillId="0" borderId="16" xfId="0" applyNumberFormat="1" applyFont="1" applyFill="1" applyBorder="1" applyAlignment="1">
      <alignment horizontal="right"/>
    </xf>
    <xf numFmtId="173" fontId="5" fillId="0" borderId="28" xfId="0" applyNumberFormat="1" applyFont="1" applyFill="1" applyBorder="1" applyAlignment="1">
      <alignment horizontal="right"/>
    </xf>
    <xf numFmtId="173" fontId="7" fillId="2" borderId="22" xfId="0" applyNumberFormat="1" applyFont="1" applyFill="1" applyBorder="1" applyAlignment="1">
      <alignment horizontal="right"/>
    </xf>
    <xf numFmtId="173" fontId="7" fillId="2" borderId="11" xfId="0" applyNumberFormat="1" applyFont="1" applyFill="1" applyBorder="1" applyAlignment="1">
      <alignment horizontal="right"/>
    </xf>
    <xf numFmtId="173" fontId="5" fillId="0" borderId="27" xfId="0" applyNumberFormat="1" applyFont="1" applyFill="1" applyBorder="1" applyAlignment="1">
      <alignment horizontal="right"/>
    </xf>
    <xf numFmtId="173" fontId="5" fillId="0" borderId="20" xfId="0" applyNumberFormat="1" applyFont="1" applyFill="1" applyBorder="1" applyAlignment="1">
      <alignment horizontal="right"/>
    </xf>
    <xf numFmtId="0" fontId="6" fillId="0" borderId="14" xfId="0" applyFont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right"/>
    </xf>
    <xf numFmtId="0" fontId="5" fillId="0" borderId="14" xfId="0" applyNumberFormat="1" applyFont="1" applyFill="1" applyBorder="1" applyAlignment="1">
      <alignment horizontal="right"/>
    </xf>
    <xf numFmtId="173" fontId="5" fillId="33" borderId="20" xfId="0" applyNumberFormat="1" applyFont="1" applyFill="1" applyBorder="1" applyAlignment="1">
      <alignment horizontal="right"/>
    </xf>
    <xf numFmtId="173" fontId="5" fillId="33" borderId="26" xfId="0" applyNumberFormat="1" applyFont="1" applyFill="1" applyBorder="1" applyAlignment="1">
      <alignment horizontal="right"/>
    </xf>
    <xf numFmtId="173" fontId="5" fillId="33" borderId="28" xfId="0" applyNumberFormat="1" applyFont="1" applyFill="1" applyBorder="1" applyAlignment="1">
      <alignment horizontal="right"/>
    </xf>
    <xf numFmtId="0" fontId="7" fillId="2" borderId="22" xfId="0" applyNumberFormat="1" applyFont="1" applyFill="1" applyBorder="1" applyAlignment="1">
      <alignment horizontal="right"/>
    </xf>
    <xf numFmtId="49" fontId="3" fillId="0" borderId="26" xfId="0" applyNumberFormat="1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173" fontId="7" fillId="0" borderId="14" xfId="0" applyNumberFormat="1" applyFont="1" applyFill="1" applyBorder="1" applyAlignment="1">
      <alignment/>
    </xf>
    <xf numFmtId="173" fontId="7" fillId="0" borderId="24" xfId="0" applyNumberFormat="1" applyFont="1" applyFill="1" applyBorder="1" applyAlignment="1">
      <alignment/>
    </xf>
    <xf numFmtId="173" fontId="7" fillId="0" borderId="29" xfId="0" applyNumberFormat="1" applyFont="1" applyFill="1" applyBorder="1" applyAlignment="1">
      <alignment/>
    </xf>
    <xf numFmtId="173" fontId="5" fillId="0" borderId="19" xfId="0" applyNumberFormat="1" applyFont="1" applyFill="1" applyBorder="1" applyAlignment="1">
      <alignment horizontal="right"/>
    </xf>
    <xf numFmtId="173" fontId="7" fillId="34" borderId="11" xfId="0" applyNumberFormat="1" applyFont="1" applyFill="1" applyBorder="1" applyAlignment="1">
      <alignment horizontal="right"/>
    </xf>
    <xf numFmtId="173" fontId="7" fillId="2" borderId="14" xfId="0" applyNumberFormat="1" applyFont="1" applyFill="1" applyBorder="1" applyAlignment="1">
      <alignment horizontal="right"/>
    </xf>
    <xf numFmtId="173" fontId="7" fillId="35" borderId="14" xfId="0" applyNumberFormat="1" applyFont="1" applyFill="1" applyBorder="1" applyAlignment="1">
      <alignment/>
    </xf>
    <xf numFmtId="173" fontId="7" fillId="0" borderId="19" xfId="0" applyNumberFormat="1" applyFont="1" applyFill="1" applyBorder="1" applyAlignment="1">
      <alignment/>
    </xf>
    <xf numFmtId="173" fontId="5" fillId="2" borderId="11" xfId="0" applyNumberFormat="1" applyFont="1" applyFill="1" applyBorder="1" applyAlignment="1">
      <alignment horizontal="right"/>
    </xf>
    <xf numFmtId="0" fontId="3" fillId="35" borderId="14" xfId="0" applyFont="1" applyFill="1" applyBorder="1" applyAlignment="1">
      <alignment horizontal="center" vertical="center"/>
    </xf>
    <xf numFmtId="49" fontId="6" fillId="35" borderId="14" xfId="0" applyNumberFormat="1" applyFont="1" applyFill="1" applyBorder="1" applyAlignment="1">
      <alignment horizontal="left" vertical="center" wrapText="1"/>
    </xf>
    <xf numFmtId="173" fontId="7" fillId="35" borderId="14" xfId="0" applyNumberFormat="1" applyFont="1" applyFill="1" applyBorder="1" applyAlignment="1">
      <alignment horizontal="right"/>
    </xf>
    <xf numFmtId="173" fontId="5" fillId="33" borderId="19" xfId="0" applyNumberFormat="1" applyFont="1" applyFill="1" applyBorder="1" applyAlignment="1">
      <alignment horizontal="right"/>
    </xf>
    <xf numFmtId="49" fontId="6" fillId="2" borderId="14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173" fontId="7" fillId="0" borderId="11" xfId="0" applyNumberFormat="1" applyFont="1" applyFill="1" applyBorder="1" applyAlignment="1">
      <alignment horizontal="right"/>
    </xf>
    <xf numFmtId="173" fontId="7" fillId="0" borderId="11" xfId="0" applyNumberFormat="1" applyFont="1" applyFill="1" applyBorder="1" applyAlignment="1">
      <alignment/>
    </xf>
    <xf numFmtId="49" fontId="6" fillId="2" borderId="13" xfId="0" applyNumberFormat="1" applyFont="1" applyFill="1" applyBorder="1" applyAlignment="1">
      <alignment horizontal="left" vertical="center" wrapText="1"/>
    </xf>
    <xf numFmtId="0" fontId="7" fillId="34" borderId="11" xfId="0" applyNumberFormat="1" applyFont="1" applyFill="1" applyBorder="1" applyAlignment="1">
      <alignment horizontal="right"/>
    </xf>
    <xf numFmtId="49" fontId="3" fillId="2" borderId="19" xfId="0" applyNumberFormat="1" applyFont="1" applyFill="1" applyBorder="1" applyAlignment="1">
      <alignment horizontal="center" wrapText="1"/>
    </xf>
    <xf numFmtId="173" fontId="7" fillId="2" borderId="19" xfId="0" applyNumberFormat="1" applyFont="1" applyFill="1" applyBorder="1" applyAlignment="1">
      <alignment/>
    </xf>
    <xf numFmtId="173" fontId="7" fillId="2" borderId="19" xfId="0" applyNumberFormat="1" applyFont="1" applyFill="1" applyBorder="1" applyAlignment="1">
      <alignment horizontal="right"/>
    </xf>
    <xf numFmtId="173" fontId="5" fillId="0" borderId="19" xfId="0" applyNumberFormat="1" applyFont="1" applyFill="1" applyBorder="1" applyAlignment="1">
      <alignment/>
    </xf>
    <xf numFmtId="173" fontId="5" fillId="0" borderId="14" xfId="0" applyNumberFormat="1" applyFont="1" applyFill="1" applyBorder="1" applyAlignment="1">
      <alignment/>
    </xf>
    <xf numFmtId="173" fontId="5" fillId="0" borderId="13" xfId="0" applyNumberFormat="1" applyFont="1" applyFill="1" applyBorder="1" applyAlignment="1">
      <alignment/>
    </xf>
    <xf numFmtId="49" fontId="8" fillId="2" borderId="22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/>
    </xf>
    <xf numFmtId="49" fontId="3" fillId="34" borderId="13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49" fontId="8" fillId="2" borderId="11" xfId="0" applyNumberFormat="1" applyFont="1" applyFill="1" applyBorder="1" applyAlignment="1">
      <alignment horizontal="left" vertical="center" wrapText="1"/>
    </xf>
    <xf numFmtId="0" fontId="7" fillId="2" borderId="11" xfId="0" applyNumberFormat="1" applyFont="1" applyFill="1" applyBorder="1" applyAlignment="1">
      <alignment horizontal="right"/>
    </xf>
    <xf numFmtId="173" fontId="5" fillId="33" borderId="11" xfId="0" applyNumberFormat="1" applyFont="1" applyFill="1" applyBorder="1" applyAlignment="1">
      <alignment/>
    </xf>
    <xf numFmtId="173" fontId="5" fillId="2" borderId="11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right"/>
    </xf>
    <xf numFmtId="173" fontId="5" fillId="0" borderId="0" xfId="0" applyNumberFormat="1" applyFont="1" applyFill="1" applyBorder="1" applyAlignment="1">
      <alignment horizontal="right"/>
    </xf>
    <xf numFmtId="173" fontId="5" fillId="33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 vertical="justify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left" vertical="justify"/>
    </xf>
    <xf numFmtId="0" fontId="4" fillId="0" borderId="0" xfId="0" applyFont="1" applyFill="1" applyBorder="1" applyAlignment="1">
      <alignment horizontal="left" vertical="justify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2"/>
  <sheetViews>
    <sheetView tabSelected="1" view="pageBreakPreview" zoomScaleSheetLayoutView="100" zoomScalePageLayoutView="0" workbookViewId="0" topLeftCell="A1">
      <pane xSplit="2" ySplit="5" topLeftCell="C13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76" sqref="E176"/>
    </sheetView>
  </sheetViews>
  <sheetFormatPr defaultColWidth="9.00390625" defaultRowHeight="12.75" outlineLevelRow="2"/>
  <cols>
    <col min="1" max="1" width="6.75390625" style="2" customWidth="1"/>
    <col min="2" max="2" width="68.375" style="2" customWidth="1"/>
    <col min="3" max="3" width="13.125" style="2" customWidth="1"/>
    <col min="4" max="4" width="13.25390625" style="3" customWidth="1"/>
    <col min="5" max="5" width="11.75390625" style="2" customWidth="1"/>
    <col min="6" max="6" width="12.625" style="3" customWidth="1"/>
    <col min="7" max="7" width="12.75390625" style="2" customWidth="1"/>
    <col min="8" max="8" width="11.375" style="2" customWidth="1"/>
    <col min="9" max="9" width="11.125" style="2" customWidth="1"/>
    <col min="10" max="10" width="10.625" style="2" customWidth="1"/>
    <col min="11" max="11" width="14.00390625" style="2" hidden="1" customWidth="1"/>
    <col min="12" max="13" width="0" style="2" hidden="1" customWidth="1"/>
    <col min="14" max="16384" width="9.125" style="2" customWidth="1"/>
  </cols>
  <sheetData>
    <row r="1" spans="1:10" ht="12.75">
      <c r="A1" s="123" t="s">
        <v>105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23.25" customHeight="1" thickBot="1">
      <c r="A2" s="4"/>
      <c r="B2" s="4"/>
      <c r="C2" s="4"/>
      <c r="D2" s="5"/>
      <c r="E2" s="4"/>
      <c r="F2" s="5"/>
      <c r="G2" s="4"/>
      <c r="H2" s="4"/>
      <c r="I2" s="4"/>
      <c r="J2" s="4"/>
    </row>
    <row r="3" spans="1:10" ht="36.75" customHeight="1" thickTop="1">
      <c r="A3" s="125" t="s">
        <v>0</v>
      </c>
      <c r="B3" s="124" t="s">
        <v>14</v>
      </c>
      <c r="C3" s="124" t="s">
        <v>17</v>
      </c>
      <c r="D3" s="124"/>
      <c r="E3" s="124" t="s">
        <v>18</v>
      </c>
      <c r="F3" s="124"/>
      <c r="G3" s="124" t="s">
        <v>19</v>
      </c>
      <c r="H3" s="124"/>
      <c r="I3" s="121" t="s">
        <v>15</v>
      </c>
      <c r="J3" s="122"/>
    </row>
    <row r="4" spans="1:10" ht="33.75">
      <c r="A4" s="126"/>
      <c r="B4" s="127"/>
      <c r="C4" s="78" t="s">
        <v>13</v>
      </c>
      <c r="D4" s="78" t="s">
        <v>12</v>
      </c>
      <c r="E4" s="78" t="s">
        <v>13</v>
      </c>
      <c r="F4" s="78" t="s">
        <v>12</v>
      </c>
      <c r="G4" s="78" t="s">
        <v>13</v>
      </c>
      <c r="H4" s="78" t="s">
        <v>12</v>
      </c>
      <c r="I4" s="78" t="s">
        <v>48</v>
      </c>
      <c r="J4" s="79" t="s">
        <v>16</v>
      </c>
    </row>
    <row r="5" spans="1:10" ht="23.25" customHeight="1">
      <c r="A5" s="23"/>
      <c r="B5" s="108" t="s">
        <v>21</v>
      </c>
      <c r="C5" s="80">
        <f>C6+C12+C147</f>
        <v>983958</v>
      </c>
      <c r="D5" s="80">
        <f>D6+D12+D147+D156+D161</f>
        <v>76765</v>
      </c>
      <c r="E5" s="80">
        <f>E6+E12+E147-1</f>
        <v>180832</v>
      </c>
      <c r="F5" s="80">
        <f>F6+F12+F147+F156+F161</f>
        <v>15134</v>
      </c>
      <c r="G5" s="80">
        <f>G6+G12+G147</f>
        <v>176233</v>
      </c>
      <c r="H5" s="80">
        <f>H6+H12+H147+H156+H161</f>
        <v>13733</v>
      </c>
      <c r="I5" s="80">
        <f>G5/C5*100</f>
        <v>18</v>
      </c>
      <c r="J5" s="80">
        <f>G5/E5*100</f>
        <v>97</v>
      </c>
    </row>
    <row r="6" spans="1:10" ht="12.75">
      <c r="A6" s="89"/>
      <c r="B6" s="90" t="s">
        <v>50</v>
      </c>
      <c r="C6" s="91">
        <f aca="true" t="shared" si="0" ref="C6:H6">C7</f>
        <v>5768</v>
      </c>
      <c r="D6" s="91">
        <f t="shared" si="0"/>
        <v>0</v>
      </c>
      <c r="E6" s="91">
        <f t="shared" si="0"/>
        <v>1291</v>
      </c>
      <c r="F6" s="91">
        <f t="shared" si="0"/>
        <v>0</v>
      </c>
      <c r="G6" s="91">
        <f t="shared" si="0"/>
        <v>1270</v>
      </c>
      <c r="H6" s="91">
        <f t="shared" si="0"/>
        <v>0</v>
      </c>
      <c r="I6" s="86">
        <f>G6/C6*100</f>
        <v>22</v>
      </c>
      <c r="J6" s="86">
        <f aca="true" t="shared" si="1" ref="J6:J35">G6/E6*100</f>
        <v>98</v>
      </c>
    </row>
    <row r="7" spans="1:10" ht="25.5" customHeight="1">
      <c r="A7" s="8"/>
      <c r="B7" s="107" t="s">
        <v>62</v>
      </c>
      <c r="C7" s="43">
        <f>C8</f>
        <v>5768</v>
      </c>
      <c r="D7" s="43">
        <f>D8</f>
        <v>0</v>
      </c>
      <c r="E7" s="43">
        <f>E8</f>
        <v>1291</v>
      </c>
      <c r="F7" s="43">
        <f>F8</f>
        <v>0</v>
      </c>
      <c r="G7" s="43">
        <f>G8</f>
        <v>1270</v>
      </c>
      <c r="H7" s="43">
        <v>0</v>
      </c>
      <c r="I7" s="80">
        <f>G7/C7*100</f>
        <v>22</v>
      </c>
      <c r="J7" s="80">
        <f t="shared" si="1"/>
        <v>98</v>
      </c>
    </row>
    <row r="8" spans="1:10" s="11" customFormat="1" ht="37.5" customHeight="1">
      <c r="A8" s="9"/>
      <c r="B8" s="10" t="s">
        <v>24</v>
      </c>
      <c r="C8" s="44">
        <f>C9+C11+C10</f>
        <v>5768</v>
      </c>
      <c r="D8" s="44">
        <f>D9+D11</f>
        <v>0</v>
      </c>
      <c r="E8" s="44">
        <f>E9+E11+E10</f>
        <v>1291</v>
      </c>
      <c r="F8" s="44">
        <f>F9+F11</f>
        <v>0</v>
      </c>
      <c r="G8" s="44">
        <f>G9+G11+G10</f>
        <v>1270</v>
      </c>
      <c r="H8" s="44">
        <v>0</v>
      </c>
      <c r="I8" s="80">
        <f>G8/C8*100</f>
        <v>22</v>
      </c>
      <c r="J8" s="80">
        <f t="shared" si="1"/>
        <v>98</v>
      </c>
    </row>
    <row r="9" spans="1:10" ht="12.75">
      <c r="A9" s="12" t="s">
        <v>23</v>
      </c>
      <c r="B9" s="13" t="s">
        <v>20</v>
      </c>
      <c r="C9" s="46">
        <v>4428</v>
      </c>
      <c r="D9" s="45">
        <v>0</v>
      </c>
      <c r="E9" s="46">
        <v>1061</v>
      </c>
      <c r="F9" s="45">
        <v>0</v>
      </c>
      <c r="G9" s="46">
        <v>1058</v>
      </c>
      <c r="H9" s="45">
        <v>0</v>
      </c>
      <c r="I9" s="104">
        <f>G9/C9*100</f>
        <v>24</v>
      </c>
      <c r="J9" s="104">
        <f t="shared" si="1"/>
        <v>100</v>
      </c>
    </row>
    <row r="10" spans="1:10" ht="12.75">
      <c r="A10" s="38" t="s">
        <v>70</v>
      </c>
      <c r="B10" s="13" t="s">
        <v>74</v>
      </c>
      <c r="C10" s="46">
        <v>12</v>
      </c>
      <c r="D10" s="45">
        <v>0</v>
      </c>
      <c r="E10" s="46"/>
      <c r="F10" s="45">
        <v>0</v>
      </c>
      <c r="G10" s="46"/>
      <c r="H10" s="45">
        <v>0</v>
      </c>
      <c r="I10" s="104">
        <f>G10/C10*100</f>
        <v>0</v>
      </c>
      <c r="J10" s="104">
        <v>0</v>
      </c>
    </row>
    <row r="11" spans="1:10" ht="12.75">
      <c r="A11" s="35" t="s">
        <v>49</v>
      </c>
      <c r="B11" s="20" t="s">
        <v>11</v>
      </c>
      <c r="C11" s="59">
        <v>1328</v>
      </c>
      <c r="D11" s="60">
        <v>0</v>
      </c>
      <c r="E11" s="59">
        <v>230</v>
      </c>
      <c r="F11" s="60">
        <v>0</v>
      </c>
      <c r="G11" s="59">
        <v>212</v>
      </c>
      <c r="H11" s="60">
        <v>0</v>
      </c>
      <c r="I11" s="105">
        <f>G11/C11*100</f>
        <v>16</v>
      </c>
      <c r="J11" s="105">
        <f t="shared" si="1"/>
        <v>92</v>
      </c>
    </row>
    <row r="12" spans="1:13" ht="12.75">
      <c r="A12" s="89"/>
      <c r="B12" s="90" t="s">
        <v>51</v>
      </c>
      <c r="C12" s="91">
        <f>C13+C61+C84+C92+C100+C113+C126+C131+C136+C140+C58</f>
        <v>976682</v>
      </c>
      <c r="D12" s="91">
        <f>D13+D61+D84+D92+D100+D113+D126+D131+D136+D152</f>
        <v>76765</v>
      </c>
      <c r="E12" s="91">
        <f>E13+E61+E84+E92+E100+E113+E126+E131+E136+E140+E58+E144</f>
        <v>178912</v>
      </c>
      <c r="F12" s="91">
        <f>F13+F61+F84+F92+F100+F113+F126+F131+F136+F140+F58+F144+F152</f>
        <v>15134</v>
      </c>
      <c r="G12" s="91">
        <f>G13+G61+G84+G92+G100+G113+G126+G131+G136+G140+G58+G144</f>
        <v>174377</v>
      </c>
      <c r="H12" s="91">
        <f>H13+H61+H84+H92+H100+H113+H126+H131+H136+H140+H58+H144+H152</f>
        <v>13733</v>
      </c>
      <c r="I12" s="86">
        <f>G12/C12*100</f>
        <v>18</v>
      </c>
      <c r="J12" s="86">
        <f t="shared" si="1"/>
        <v>97</v>
      </c>
      <c r="L12" s="16"/>
      <c r="M12" s="16"/>
    </row>
    <row r="13" spans="1:13" ht="35.25" customHeight="1">
      <c r="A13" s="6"/>
      <c r="B13" s="107" t="s">
        <v>63</v>
      </c>
      <c r="C13" s="43">
        <f>C14+C21+C28+C39+C50</f>
        <v>899917</v>
      </c>
      <c r="D13" s="43">
        <f>D14+D21+D28+D39+D50</f>
        <v>0</v>
      </c>
      <c r="E13" s="96">
        <f>E14+E21+E28+E52+E39+E50</f>
        <v>163778</v>
      </c>
      <c r="F13" s="96">
        <f>F14+F21+F28+F52+F39+F50</f>
        <v>0</v>
      </c>
      <c r="G13" s="96">
        <f>G14+G21+G28+G52+G39+G50</f>
        <v>160644</v>
      </c>
      <c r="H13" s="96">
        <f>H14+H21+H28+H52+H39+H50</f>
        <v>0</v>
      </c>
      <c r="I13" s="97">
        <f>G13/C13*100</f>
        <v>18</v>
      </c>
      <c r="J13" s="97">
        <f t="shared" si="1"/>
        <v>98</v>
      </c>
      <c r="L13" s="16"/>
      <c r="M13" s="16"/>
    </row>
    <row r="14" spans="1:10" s="11" customFormat="1" ht="35.25" customHeight="1">
      <c r="A14" s="9"/>
      <c r="B14" s="31" t="s">
        <v>24</v>
      </c>
      <c r="C14" s="49">
        <f aca="true" t="shared" si="2" ref="C14:H14">SUM(C15:C20)</f>
        <v>897055</v>
      </c>
      <c r="D14" s="49">
        <f t="shared" si="2"/>
        <v>0</v>
      </c>
      <c r="E14" s="49">
        <f t="shared" si="2"/>
        <v>163224</v>
      </c>
      <c r="F14" s="49">
        <f t="shared" si="2"/>
        <v>0</v>
      </c>
      <c r="G14" s="49">
        <f t="shared" si="2"/>
        <v>160176</v>
      </c>
      <c r="H14" s="49">
        <f t="shared" si="2"/>
        <v>0</v>
      </c>
      <c r="I14" s="80">
        <f>G14/C14*100</f>
        <v>18</v>
      </c>
      <c r="J14" s="80">
        <f t="shared" si="1"/>
        <v>98</v>
      </c>
    </row>
    <row r="15" spans="1:10" ht="12.75">
      <c r="A15" s="17" t="s">
        <v>23</v>
      </c>
      <c r="B15" s="40" t="s">
        <v>2</v>
      </c>
      <c r="C15" s="46">
        <f>684723+497</f>
        <v>685220</v>
      </c>
      <c r="D15" s="45">
        <v>0</v>
      </c>
      <c r="E15" s="46">
        <v>130860</v>
      </c>
      <c r="F15" s="46">
        <v>0</v>
      </c>
      <c r="G15" s="46">
        <v>128314</v>
      </c>
      <c r="H15" s="45">
        <v>0</v>
      </c>
      <c r="I15" s="104">
        <f>G15/C15*100</f>
        <v>19</v>
      </c>
      <c r="J15" s="104">
        <f t="shared" si="1"/>
        <v>98</v>
      </c>
    </row>
    <row r="16" spans="1:10" ht="12.75">
      <c r="A16" s="17" t="s">
        <v>70</v>
      </c>
      <c r="B16" s="40" t="s">
        <v>74</v>
      </c>
      <c r="C16" s="46">
        <f>3499</f>
        <v>3499</v>
      </c>
      <c r="D16" s="45">
        <v>0</v>
      </c>
      <c r="E16" s="46">
        <v>800</v>
      </c>
      <c r="F16" s="46">
        <v>0</v>
      </c>
      <c r="G16" s="46">
        <v>590</v>
      </c>
      <c r="H16" s="45">
        <v>0</v>
      </c>
      <c r="I16" s="104">
        <f>G16/C16*100</f>
        <v>17</v>
      </c>
      <c r="J16" s="104">
        <f t="shared" si="1"/>
        <v>74</v>
      </c>
    </row>
    <row r="17" spans="1:10" ht="12.75">
      <c r="A17" s="17" t="s">
        <v>49</v>
      </c>
      <c r="B17" s="32" t="s">
        <v>4</v>
      </c>
      <c r="C17" s="46">
        <f>207250+150</f>
        <v>207400</v>
      </c>
      <c r="D17" s="45">
        <v>0</v>
      </c>
      <c r="E17" s="46">
        <v>31400</v>
      </c>
      <c r="F17" s="46">
        <v>0</v>
      </c>
      <c r="G17" s="46">
        <v>31228</v>
      </c>
      <c r="H17" s="45">
        <v>0</v>
      </c>
      <c r="I17" s="104">
        <f>G17/C17*100</f>
        <v>15</v>
      </c>
      <c r="J17" s="104">
        <f t="shared" si="1"/>
        <v>99</v>
      </c>
    </row>
    <row r="18" spans="1:10" ht="14.25" customHeight="1" hidden="1">
      <c r="A18" s="17" t="s">
        <v>102</v>
      </c>
      <c r="B18" s="32" t="s">
        <v>103</v>
      </c>
      <c r="C18" s="46"/>
      <c r="D18" s="45">
        <v>0</v>
      </c>
      <c r="E18" s="46">
        <v>0</v>
      </c>
      <c r="F18" s="46">
        <v>0</v>
      </c>
      <c r="G18" s="46">
        <v>0</v>
      </c>
      <c r="H18" s="45">
        <v>0</v>
      </c>
      <c r="I18" s="104" t="e">
        <f>G18/C18*100</f>
        <v>#DIV/0!</v>
      </c>
      <c r="J18" s="104">
        <v>0</v>
      </c>
    </row>
    <row r="19" spans="1:10" ht="12.75">
      <c r="A19" s="17" t="s">
        <v>71</v>
      </c>
      <c r="B19" s="32" t="s">
        <v>74</v>
      </c>
      <c r="C19" s="46">
        <f>533+403</f>
        <v>936</v>
      </c>
      <c r="D19" s="45">
        <v>0</v>
      </c>
      <c r="E19" s="46">
        <f>120+44</f>
        <v>164</v>
      </c>
      <c r="F19" s="46">
        <v>0</v>
      </c>
      <c r="G19" s="46">
        <v>44</v>
      </c>
      <c r="H19" s="45">
        <v>0</v>
      </c>
      <c r="I19" s="104">
        <f>G19/C19*100</f>
        <v>5</v>
      </c>
      <c r="J19" s="104">
        <f t="shared" si="1"/>
        <v>27</v>
      </c>
    </row>
    <row r="20" spans="1:10" ht="12.75" outlineLevel="1">
      <c r="A20" s="12" t="s">
        <v>82</v>
      </c>
      <c r="B20" s="40" t="s">
        <v>84</v>
      </c>
      <c r="C20" s="52">
        <v>0</v>
      </c>
      <c r="D20" s="53">
        <v>0</v>
      </c>
      <c r="E20" s="55">
        <v>0</v>
      </c>
      <c r="F20" s="55">
        <v>0</v>
      </c>
      <c r="G20" s="55">
        <v>0</v>
      </c>
      <c r="H20" s="54">
        <v>0</v>
      </c>
      <c r="I20" s="104">
        <v>0</v>
      </c>
      <c r="J20" s="104">
        <v>0</v>
      </c>
    </row>
    <row r="21" spans="1:10" s="11" customFormat="1" ht="25.5" customHeight="1">
      <c r="A21" s="19"/>
      <c r="B21" s="10" t="s">
        <v>26</v>
      </c>
      <c r="C21" s="57">
        <f>SUM(C22:C27)</f>
        <v>2856</v>
      </c>
      <c r="D21" s="43">
        <f>SUM(D22:D25)</f>
        <v>0</v>
      </c>
      <c r="E21" s="57">
        <f>SUM(E22:E27)</f>
        <v>554</v>
      </c>
      <c r="F21" s="57">
        <f>SUM(F22:F25)</f>
        <v>0</v>
      </c>
      <c r="G21" s="57">
        <f>SUM(G22:G27)</f>
        <v>468</v>
      </c>
      <c r="H21" s="51">
        <v>0</v>
      </c>
      <c r="I21" s="80">
        <f>G21/C21*100</f>
        <v>16</v>
      </c>
      <c r="J21" s="80">
        <f t="shared" si="1"/>
        <v>84</v>
      </c>
    </row>
    <row r="22" spans="1:10" ht="12.75">
      <c r="A22" s="17" t="s">
        <v>27</v>
      </c>
      <c r="B22" s="20" t="s">
        <v>75</v>
      </c>
      <c r="C22" s="46">
        <v>467</v>
      </c>
      <c r="D22" s="45">
        <v>0</v>
      </c>
      <c r="E22" s="46">
        <v>101</v>
      </c>
      <c r="F22" s="46">
        <v>0</v>
      </c>
      <c r="G22" s="46">
        <v>77</v>
      </c>
      <c r="H22" s="45">
        <v>0</v>
      </c>
      <c r="I22" s="104">
        <f>G22/C22*100</f>
        <v>16</v>
      </c>
      <c r="J22" s="104">
        <f t="shared" si="1"/>
        <v>76</v>
      </c>
    </row>
    <row r="23" spans="1:10" ht="12.75" hidden="1" outlineLevel="1">
      <c r="A23" s="17" t="s">
        <v>96</v>
      </c>
      <c r="B23" s="20" t="s">
        <v>97</v>
      </c>
      <c r="C23" s="46"/>
      <c r="D23" s="45">
        <v>0</v>
      </c>
      <c r="E23" s="46"/>
      <c r="F23" s="46"/>
      <c r="G23" s="46"/>
      <c r="H23" s="45">
        <v>0</v>
      </c>
      <c r="I23" s="104">
        <v>0</v>
      </c>
      <c r="J23" s="104">
        <v>0</v>
      </c>
    </row>
    <row r="24" spans="1:10" ht="12.75" collapsed="1">
      <c r="A24" s="17" t="s">
        <v>29</v>
      </c>
      <c r="B24" s="20" t="s">
        <v>76</v>
      </c>
      <c r="C24" s="46">
        <v>1059</v>
      </c>
      <c r="D24" s="45">
        <v>0</v>
      </c>
      <c r="E24" s="46">
        <v>308</v>
      </c>
      <c r="F24" s="46">
        <v>0</v>
      </c>
      <c r="G24" s="46">
        <v>248</v>
      </c>
      <c r="H24" s="45">
        <v>0</v>
      </c>
      <c r="I24" s="104">
        <f>G24/C24*100</f>
        <v>23</v>
      </c>
      <c r="J24" s="104">
        <f t="shared" si="1"/>
        <v>81</v>
      </c>
    </row>
    <row r="25" spans="1:10" ht="12.75">
      <c r="A25" s="17" t="s">
        <v>69</v>
      </c>
      <c r="B25" s="22" t="s">
        <v>74</v>
      </c>
      <c r="C25" s="46">
        <f>1330</f>
        <v>1330</v>
      </c>
      <c r="D25" s="45">
        <v>0</v>
      </c>
      <c r="E25" s="46">
        <v>145</v>
      </c>
      <c r="F25" s="46">
        <v>0</v>
      </c>
      <c r="G25" s="46">
        <v>143</v>
      </c>
      <c r="H25" s="45">
        <v>0</v>
      </c>
      <c r="I25" s="104">
        <f>G25/C25*100</f>
        <v>11</v>
      </c>
      <c r="J25" s="104">
        <f t="shared" si="1"/>
        <v>99</v>
      </c>
    </row>
    <row r="26" spans="1:10" ht="18.75" customHeight="1">
      <c r="A26" s="17" t="s">
        <v>92</v>
      </c>
      <c r="B26" s="40" t="s">
        <v>84</v>
      </c>
      <c r="C26" s="46"/>
      <c r="D26" s="45">
        <v>0</v>
      </c>
      <c r="E26" s="46">
        <v>0</v>
      </c>
      <c r="F26" s="46">
        <v>0</v>
      </c>
      <c r="G26" s="46">
        <v>0</v>
      </c>
      <c r="H26" s="45">
        <v>0</v>
      </c>
      <c r="I26" s="104">
        <v>0</v>
      </c>
      <c r="J26" s="104">
        <v>0</v>
      </c>
    </row>
    <row r="27" spans="1:10" ht="12.75" outlineLevel="1">
      <c r="A27" s="17" t="s">
        <v>72</v>
      </c>
      <c r="B27" s="18" t="s">
        <v>77</v>
      </c>
      <c r="C27" s="46"/>
      <c r="D27" s="45">
        <v>0</v>
      </c>
      <c r="E27" s="46">
        <v>0</v>
      </c>
      <c r="F27" s="46">
        <v>0</v>
      </c>
      <c r="G27" s="46">
        <v>0</v>
      </c>
      <c r="H27" s="45">
        <v>0</v>
      </c>
      <c r="I27" s="104">
        <v>0</v>
      </c>
      <c r="J27" s="104">
        <v>0</v>
      </c>
    </row>
    <row r="28" spans="1:10" s="11" customFormat="1" ht="27.75" customHeight="1" thickBot="1">
      <c r="A28" s="19" t="s">
        <v>31</v>
      </c>
      <c r="B28" s="21" t="s">
        <v>30</v>
      </c>
      <c r="C28" s="58">
        <f>C29+C30+C35+C36+C37+C38</f>
        <v>6</v>
      </c>
      <c r="D28" s="58">
        <f>D29+D30+D35+D36+D37+D38</f>
        <v>0</v>
      </c>
      <c r="E28" s="58">
        <f>E29+E30+E35+E36+E37+E38</f>
        <v>0</v>
      </c>
      <c r="F28" s="58">
        <f>F29+F30+F35+F36+F37+F38</f>
        <v>0</v>
      </c>
      <c r="G28" s="58">
        <f>G29+G30+G35+G36+G37+G38</f>
        <v>0</v>
      </c>
      <c r="H28" s="58">
        <f>H29+H30+H35+H36+H37+H38</f>
        <v>0</v>
      </c>
      <c r="I28" s="80">
        <f>G28/C28*100</f>
        <v>0</v>
      </c>
      <c r="J28" s="104">
        <v>0</v>
      </c>
    </row>
    <row r="29" spans="1:10" ht="13.5" hidden="1" thickBot="1">
      <c r="A29" s="17" t="s">
        <v>32</v>
      </c>
      <c r="B29" s="22" t="s">
        <v>5</v>
      </c>
      <c r="C29" s="59"/>
      <c r="D29" s="60"/>
      <c r="E29" s="59"/>
      <c r="F29" s="59"/>
      <c r="G29" s="59"/>
      <c r="H29" s="56"/>
      <c r="I29" s="81" t="e">
        <f>G29/C29*100</f>
        <v>#DIV/0!</v>
      </c>
      <c r="J29" s="104" t="e">
        <f t="shared" si="1"/>
        <v>#DIV/0!</v>
      </c>
    </row>
    <row r="30" spans="1:10" ht="14.25" hidden="1" thickBot="1" thickTop="1">
      <c r="A30" s="17" t="s">
        <v>33</v>
      </c>
      <c r="B30" s="22" t="s">
        <v>10</v>
      </c>
      <c r="C30" s="59">
        <f>C31+C32+C33+C34</f>
        <v>0</v>
      </c>
      <c r="D30" s="60">
        <f>D31+D32+D33+D34</f>
        <v>0</v>
      </c>
      <c r="E30" s="59">
        <f>E31+E32+E33+E34</f>
        <v>0</v>
      </c>
      <c r="F30" s="59">
        <f>F31+F32+F33+F34</f>
        <v>0</v>
      </c>
      <c r="G30" s="59">
        <f>G31+G32+G33+G34</f>
        <v>0</v>
      </c>
      <c r="H30" s="60"/>
      <c r="I30" s="42" t="e">
        <f>G30/C30*100</f>
        <v>#DIV/0!</v>
      </c>
      <c r="J30" s="104" t="e">
        <f t="shared" si="1"/>
        <v>#DIV/0!</v>
      </c>
    </row>
    <row r="31" spans="1:10" ht="14.25" hidden="1" thickBot="1" thickTop="1">
      <c r="A31" s="23"/>
      <c r="B31" s="22" t="s">
        <v>34</v>
      </c>
      <c r="C31" s="59"/>
      <c r="D31" s="60"/>
      <c r="E31" s="59"/>
      <c r="F31" s="59"/>
      <c r="G31" s="59"/>
      <c r="H31" s="56"/>
      <c r="I31" s="42" t="e">
        <f>G31/C31*100</f>
        <v>#DIV/0!</v>
      </c>
      <c r="J31" s="104" t="e">
        <f t="shared" si="1"/>
        <v>#DIV/0!</v>
      </c>
    </row>
    <row r="32" spans="1:10" ht="14.25" hidden="1" thickBot="1" thickTop="1">
      <c r="A32" s="23"/>
      <c r="B32" s="22" t="s">
        <v>35</v>
      </c>
      <c r="C32" s="59"/>
      <c r="D32" s="60"/>
      <c r="E32" s="59"/>
      <c r="F32" s="59"/>
      <c r="G32" s="59"/>
      <c r="H32" s="56"/>
      <c r="I32" s="42" t="e">
        <f>G32/C32*100</f>
        <v>#DIV/0!</v>
      </c>
      <c r="J32" s="104" t="e">
        <f t="shared" si="1"/>
        <v>#DIV/0!</v>
      </c>
    </row>
    <row r="33" spans="1:10" ht="14.25" hidden="1" thickBot="1" thickTop="1">
      <c r="A33" s="23"/>
      <c r="B33" s="22" t="s">
        <v>36</v>
      </c>
      <c r="C33" s="59"/>
      <c r="D33" s="60"/>
      <c r="E33" s="59"/>
      <c r="F33" s="59"/>
      <c r="G33" s="59"/>
      <c r="H33" s="60"/>
      <c r="I33" s="42" t="e">
        <f>G33/C33*100</f>
        <v>#DIV/0!</v>
      </c>
      <c r="J33" s="104" t="e">
        <f t="shared" si="1"/>
        <v>#DIV/0!</v>
      </c>
    </row>
    <row r="34" spans="1:10" ht="27.75" customHeight="1" hidden="1" thickBot="1" thickTop="1">
      <c r="A34" s="23"/>
      <c r="B34" s="22" t="s">
        <v>37</v>
      </c>
      <c r="C34" s="59"/>
      <c r="D34" s="60"/>
      <c r="E34" s="59"/>
      <c r="F34" s="59"/>
      <c r="G34" s="59"/>
      <c r="H34" s="60"/>
      <c r="I34" s="42" t="e">
        <f>G34/C34*100</f>
        <v>#DIV/0!</v>
      </c>
      <c r="J34" s="104" t="e">
        <f t="shared" si="1"/>
        <v>#DIV/0!</v>
      </c>
    </row>
    <row r="35" spans="1:10" ht="33.75" customHeight="1" hidden="1" thickBot="1" thickTop="1">
      <c r="A35" s="35" t="s">
        <v>46</v>
      </c>
      <c r="B35" s="94" t="s">
        <v>7</v>
      </c>
      <c r="C35" s="59"/>
      <c r="D35" s="60"/>
      <c r="E35" s="59"/>
      <c r="F35" s="59"/>
      <c r="G35" s="59"/>
      <c r="H35" s="56"/>
      <c r="I35" s="82" t="e">
        <f>G35/C35*100</f>
        <v>#DIV/0!</v>
      </c>
      <c r="J35" s="104" t="e">
        <f t="shared" si="1"/>
        <v>#DIV/0!</v>
      </c>
    </row>
    <row r="36" spans="1:10" ht="13.5" hidden="1" thickBot="1">
      <c r="A36" s="17" t="s">
        <v>44</v>
      </c>
      <c r="B36" s="22" t="s">
        <v>76</v>
      </c>
      <c r="C36" s="46">
        <v>6</v>
      </c>
      <c r="D36" s="45">
        <v>0</v>
      </c>
      <c r="E36" s="46">
        <v>0</v>
      </c>
      <c r="F36" s="46">
        <v>0</v>
      </c>
      <c r="G36" s="46">
        <v>0</v>
      </c>
      <c r="H36" s="45">
        <v>0</v>
      </c>
      <c r="I36" s="80">
        <f>G36/C36*100</f>
        <v>0</v>
      </c>
      <c r="J36" s="104">
        <v>0</v>
      </c>
    </row>
    <row r="37" spans="1:10" ht="13.5" hidden="1" thickBot="1">
      <c r="A37" s="12" t="s">
        <v>45</v>
      </c>
      <c r="B37" s="95" t="s">
        <v>1</v>
      </c>
      <c r="C37" s="59"/>
      <c r="D37" s="60"/>
      <c r="E37" s="60"/>
      <c r="F37" s="60"/>
      <c r="G37" s="60"/>
      <c r="H37" s="56"/>
      <c r="I37" s="81" t="e">
        <f>G37/C37*100</f>
        <v>#DIV/0!</v>
      </c>
      <c r="J37" s="56" t="e">
        <f>G37/E37*100</f>
        <v>#DIV/0!</v>
      </c>
    </row>
    <row r="38" spans="1:11" ht="14.25" hidden="1" thickBot="1" thickTop="1">
      <c r="A38" s="17" t="s">
        <v>47</v>
      </c>
      <c r="B38" s="24" t="s">
        <v>9</v>
      </c>
      <c r="C38" s="55"/>
      <c r="D38" s="53"/>
      <c r="E38" s="53"/>
      <c r="F38" s="53"/>
      <c r="G38" s="53"/>
      <c r="H38" s="54"/>
      <c r="I38" s="42" t="e">
        <f>G38/C38*100</f>
        <v>#DIV/0!</v>
      </c>
      <c r="J38" s="53"/>
      <c r="K38" s="2" t="s">
        <v>22</v>
      </c>
    </row>
    <row r="39" spans="1:10" s="11" customFormat="1" ht="36" customHeight="1" hidden="1" outlineLevel="1" thickBot="1" thickTop="1">
      <c r="A39" s="9"/>
      <c r="B39" s="25" t="s">
        <v>53</v>
      </c>
      <c r="C39" s="61">
        <f>SUM(C46:C48)</f>
        <v>0</v>
      </c>
      <c r="D39" s="44">
        <f>SUM(D46:D48)</f>
        <v>0</v>
      </c>
      <c r="E39" s="44">
        <f>SUM(E46:E48)</f>
        <v>0</v>
      </c>
      <c r="F39" s="44">
        <f>SUM(F46:F48)</f>
        <v>0</v>
      </c>
      <c r="G39" s="44">
        <f>SUM(G46:G48)</f>
        <v>0</v>
      </c>
      <c r="H39" s="44">
        <f>H49</f>
        <v>0</v>
      </c>
      <c r="I39" s="42" t="e">
        <f>G39/C39*100</f>
        <v>#DIV/0!</v>
      </c>
      <c r="J39" s="44">
        <v>0</v>
      </c>
    </row>
    <row r="40" spans="1:10" ht="14.25" hidden="1" outlineLevel="1" thickBot="1" thickTop="1">
      <c r="A40" s="17" t="s">
        <v>32</v>
      </c>
      <c r="B40" s="18" t="s">
        <v>5</v>
      </c>
      <c r="C40" s="46"/>
      <c r="D40" s="45"/>
      <c r="E40" s="45"/>
      <c r="F40" s="45"/>
      <c r="G40" s="45"/>
      <c r="H40" s="45"/>
      <c r="I40" s="42" t="e">
        <f>G40/C40*100</f>
        <v>#DIV/0!</v>
      </c>
      <c r="J40" s="45" t="e">
        <f aca="true" t="shared" si="3" ref="J40:J49">G40/E40*100</f>
        <v>#DIV/0!</v>
      </c>
    </row>
    <row r="41" spans="1:10" ht="14.25" hidden="1" outlineLevel="1" thickBot="1" thickTop="1">
      <c r="A41" s="17" t="s">
        <v>33</v>
      </c>
      <c r="B41" s="18" t="s">
        <v>10</v>
      </c>
      <c r="C41" s="46">
        <f>C42+C43+C44+C45</f>
        <v>0</v>
      </c>
      <c r="D41" s="45">
        <f>D42+D43+D44+D45</f>
        <v>0</v>
      </c>
      <c r="E41" s="45">
        <f>E42+E43+E44+E45</f>
        <v>0</v>
      </c>
      <c r="F41" s="45">
        <f>F42+F43+F44+F45</f>
        <v>0</v>
      </c>
      <c r="G41" s="45">
        <f>G42+G43+G44+G45</f>
        <v>0</v>
      </c>
      <c r="H41" s="45"/>
      <c r="I41" s="42" t="e">
        <f>G41/C41*100</f>
        <v>#DIV/0!</v>
      </c>
      <c r="J41" s="45" t="e">
        <f t="shared" si="3"/>
        <v>#DIV/0!</v>
      </c>
    </row>
    <row r="42" spans="1:10" ht="14.25" hidden="1" outlineLevel="1" thickBot="1" thickTop="1">
      <c r="A42" s="23"/>
      <c r="B42" s="18" t="s">
        <v>34</v>
      </c>
      <c r="C42" s="46"/>
      <c r="D42" s="45"/>
      <c r="E42" s="45"/>
      <c r="F42" s="45"/>
      <c r="G42" s="45"/>
      <c r="H42" s="45"/>
      <c r="I42" s="42" t="e">
        <f>G42/C42*100</f>
        <v>#DIV/0!</v>
      </c>
      <c r="J42" s="45" t="e">
        <f t="shared" si="3"/>
        <v>#DIV/0!</v>
      </c>
    </row>
    <row r="43" spans="1:10" ht="14.25" hidden="1" outlineLevel="1" thickBot="1" thickTop="1">
      <c r="A43" s="23"/>
      <c r="B43" s="18" t="s">
        <v>35</v>
      </c>
      <c r="C43" s="46"/>
      <c r="D43" s="45"/>
      <c r="E43" s="45"/>
      <c r="F43" s="45"/>
      <c r="G43" s="45"/>
      <c r="H43" s="45"/>
      <c r="I43" s="42" t="e">
        <f>G43/C43*100</f>
        <v>#DIV/0!</v>
      </c>
      <c r="J43" s="45" t="e">
        <f t="shared" si="3"/>
        <v>#DIV/0!</v>
      </c>
    </row>
    <row r="44" spans="1:10" ht="14.25" hidden="1" outlineLevel="1" thickBot="1" thickTop="1">
      <c r="A44" s="23"/>
      <c r="B44" s="18" t="s">
        <v>36</v>
      </c>
      <c r="C44" s="46"/>
      <c r="D44" s="45"/>
      <c r="E44" s="45"/>
      <c r="F44" s="45"/>
      <c r="G44" s="45"/>
      <c r="H44" s="45"/>
      <c r="I44" s="42" t="e">
        <f>G44/C44*100</f>
        <v>#DIV/0!</v>
      </c>
      <c r="J44" s="45" t="e">
        <f t="shared" si="3"/>
        <v>#DIV/0!</v>
      </c>
    </row>
    <row r="45" spans="1:10" ht="14.25" hidden="1" outlineLevel="1" thickBot="1" thickTop="1">
      <c r="A45" s="23"/>
      <c r="B45" s="18" t="s">
        <v>37</v>
      </c>
      <c r="C45" s="46"/>
      <c r="D45" s="45"/>
      <c r="E45" s="45"/>
      <c r="F45" s="45"/>
      <c r="G45" s="45"/>
      <c r="H45" s="45"/>
      <c r="I45" s="42" t="e">
        <f>G45/C45*100</f>
        <v>#DIV/0!</v>
      </c>
      <c r="J45" s="45" t="e">
        <f t="shared" si="3"/>
        <v>#DIV/0!</v>
      </c>
    </row>
    <row r="46" spans="1:10" ht="14.25" hidden="1" outlineLevel="1" thickBot="1" thickTop="1">
      <c r="A46" s="17" t="s">
        <v>52</v>
      </c>
      <c r="B46" s="18" t="s">
        <v>54</v>
      </c>
      <c r="C46" s="46">
        <v>0</v>
      </c>
      <c r="D46" s="45"/>
      <c r="E46" s="45">
        <v>0</v>
      </c>
      <c r="F46" s="45"/>
      <c r="G46" s="45">
        <v>0</v>
      </c>
      <c r="H46" s="45"/>
      <c r="I46" s="42" t="e">
        <f>G46/C46*100</f>
        <v>#DIV/0!</v>
      </c>
      <c r="J46" s="45"/>
    </row>
    <row r="47" spans="1:10" ht="14.25" hidden="1" outlineLevel="1" thickBot="1" thickTop="1">
      <c r="A47" s="17" t="s">
        <v>72</v>
      </c>
      <c r="B47" s="18" t="s">
        <v>77</v>
      </c>
      <c r="C47" s="46">
        <v>0</v>
      </c>
      <c r="D47" s="45"/>
      <c r="E47" s="46">
        <v>0</v>
      </c>
      <c r="F47" s="46"/>
      <c r="G47" s="46">
        <v>0</v>
      </c>
      <c r="H47" s="45"/>
      <c r="I47" s="42" t="e">
        <f>G47/C47*100</f>
        <v>#DIV/0!</v>
      </c>
      <c r="J47" s="45">
        <v>0</v>
      </c>
    </row>
    <row r="48" spans="1:10" ht="14.25" hidden="1" outlineLevel="1" thickBot="1" thickTop="1">
      <c r="A48" s="17" t="s">
        <v>73</v>
      </c>
      <c r="B48" s="18" t="s">
        <v>74</v>
      </c>
      <c r="C48" s="46">
        <v>0</v>
      </c>
      <c r="D48" s="45"/>
      <c r="E48" s="45">
        <v>0</v>
      </c>
      <c r="F48" s="45"/>
      <c r="G48" s="45">
        <v>0</v>
      </c>
      <c r="H48" s="45"/>
      <c r="I48" s="42" t="e">
        <f>G48/C48*100</f>
        <v>#DIV/0!</v>
      </c>
      <c r="J48" s="45">
        <v>0</v>
      </c>
    </row>
    <row r="49" spans="1:10" ht="14.25" hidden="1" outlineLevel="1" thickBot="1" thickTop="1">
      <c r="A49" s="17" t="s">
        <v>55</v>
      </c>
      <c r="B49" s="22" t="s">
        <v>56</v>
      </c>
      <c r="C49" s="55"/>
      <c r="D49" s="53"/>
      <c r="E49" s="53"/>
      <c r="F49" s="53"/>
      <c r="G49" s="53"/>
      <c r="H49" s="54"/>
      <c r="I49" s="42" t="e">
        <f>G49/C49*100</f>
        <v>#DIV/0!</v>
      </c>
      <c r="J49" s="54" t="e">
        <f t="shared" si="3"/>
        <v>#DIV/0!</v>
      </c>
    </row>
    <row r="50" spans="1:10" s="11" customFormat="1" ht="18" customHeight="1" hidden="1" outlineLevel="1" thickBot="1" thickTop="1">
      <c r="A50" s="19"/>
      <c r="B50" s="21" t="s">
        <v>58</v>
      </c>
      <c r="C50" s="61">
        <f>C51</f>
        <v>0</v>
      </c>
      <c r="D50" s="44"/>
      <c r="E50" s="44">
        <f>E51</f>
        <v>0</v>
      </c>
      <c r="F50" s="44"/>
      <c r="G50" s="44">
        <f>G51</f>
        <v>0</v>
      </c>
      <c r="H50" s="44"/>
      <c r="I50" s="42" t="e">
        <f>G50/C50*100</f>
        <v>#DIV/0!</v>
      </c>
      <c r="J50" s="62">
        <v>0</v>
      </c>
    </row>
    <row r="51" spans="1:10" ht="21" customHeight="1" hidden="1" outlineLevel="1" thickBot="1" thickTop="1">
      <c r="A51" s="17" t="s">
        <v>59</v>
      </c>
      <c r="B51" s="26" t="s">
        <v>1</v>
      </c>
      <c r="C51" s="55"/>
      <c r="D51" s="53"/>
      <c r="E51" s="53">
        <v>0</v>
      </c>
      <c r="F51" s="53"/>
      <c r="G51" s="53">
        <v>0</v>
      </c>
      <c r="H51" s="54"/>
      <c r="I51" s="42" t="e">
        <f>G51/C51*100</f>
        <v>#DIV/0!</v>
      </c>
      <c r="J51" s="54">
        <v>0</v>
      </c>
    </row>
    <row r="52" spans="1:10" s="11" customFormat="1" ht="18" customHeight="1" hidden="1" outlineLevel="1" thickBot="1" thickTop="1">
      <c r="A52" s="19"/>
      <c r="B52" s="10" t="s">
        <v>39</v>
      </c>
      <c r="C52" s="43">
        <f>C53+C54</f>
        <v>0</v>
      </c>
      <c r="D52" s="43">
        <f>D53+D54</f>
        <v>0</v>
      </c>
      <c r="E52" s="43">
        <f>E53+E54</f>
        <v>0</v>
      </c>
      <c r="F52" s="43">
        <f>F53+F54</f>
        <v>0</v>
      </c>
      <c r="G52" s="43">
        <f>G53+G54</f>
        <v>0</v>
      </c>
      <c r="H52" s="51"/>
      <c r="I52" s="42" t="e">
        <f>G52/C52*100</f>
        <v>#DIV/0!</v>
      </c>
      <c r="J52" s="51" t="e">
        <f>G52/E52*100</f>
        <v>#DIV/0!</v>
      </c>
    </row>
    <row r="53" spans="1:10" ht="18" customHeight="1" hidden="1" outlineLevel="1" thickBot="1" thickTop="1">
      <c r="A53" s="17" t="s">
        <v>41</v>
      </c>
      <c r="B53" s="24" t="s">
        <v>40</v>
      </c>
      <c r="C53" s="60"/>
      <c r="D53" s="60"/>
      <c r="E53" s="60"/>
      <c r="F53" s="60"/>
      <c r="G53" s="60"/>
      <c r="H53" s="56"/>
      <c r="I53" s="42" t="e">
        <f>G53/C53*100</f>
        <v>#DIV/0!</v>
      </c>
      <c r="J53" s="56" t="e">
        <f>G53/E53*100</f>
        <v>#DIV/0!</v>
      </c>
    </row>
    <row r="54" spans="1:10" ht="18" customHeight="1" hidden="1" outlineLevel="1" thickBot="1" thickTop="1">
      <c r="A54" s="17" t="s">
        <v>42</v>
      </c>
      <c r="B54" s="27" t="s">
        <v>43</v>
      </c>
      <c r="C54" s="60"/>
      <c r="D54" s="60"/>
      <c r="E54" s="60"/>
      <c r="F54" s="60"/>
      <c r="G54" s="60"/>
      <c r="H54" s="56"/>
      <c r="I54" s="42" t="e">
        <f>G54/C54*100</f>
        <v>#DIV/0!</v>
      </c>
      <c r="J54" s="60" t="e">
        <f>G54/E54*100</f>
        <v>#DIV/0!</v>
      </c>
    </row>
    <row r="55" spans="1:13" ht="18" customHeight="1" hidden="1" outlineLevel="1" thickBot="1" thickTop="1">
      <c r="A55" s="7"/>
      <c r="B55" s="28" t="s">
        <v>57</v>
      </c>
      <c r="C55" s="63"/>
      <c r="D55" s="63"/>
      <c r="E55" s="63">
        <f>E56</f>
        <v>0</v>
      </c>
      <c r="F55" s="63">
        <f>F56</f>
        <v>0</v>
      </c>
      <c r="G55" s="63">
        <f>G56</f>
        <v>0</v>
      </c>
      <c r="H55" s="63">
        <f>H56</f>
        <v>0</v>
      </c>
      <c r="I55" s="42" t="e">
        <f>G55/C55*100</f>
        <v>#DIV/0!</v>
      </c>
      <c r="J55" s="64"/>
      <c r="L55" s="16"/>
      <c r="M55" s="16"/>
    </row>
    <row r="56" spans="1:10" s="11" customFormat="1" ht="18" customHeight="1" hidden="1" outlineLevel="1" thickBot="1" thickTop="1">
      <c r="A56" s="19"/>
      <c r="B56" s="29" t="s">
        <v>26</v>
      </c>
      <c r="C56" s="43"/>
      <c r="D56" s="43"/>
      <c r="E56" s="43">
        <f>SUM(E57:E57)</f>
        <v>0</v>
      </c>
      <c r="F56" s="43">
        <f>SUM(F57:F57)</f>
        <v>0</v>
      </c>
      <c r="G56" s="43">
        <f>SUM(G57:G57)</f>
        <v>0</v>
      </c>
      <c r="H56" s="51"/>
      <c r="I56" s="42" t="e">
        <f>G56/C56*100</f>
        <v>#DIV/0!</v>
      </c>
      <c r="J56" s="51"/>
    </row>
    <row r="57" spans="1:10" ht="13.5" customHeight="1" hidden="1" outlineLevel="1" thickBot="1" thickTop="1">
      <c r="A57" s="35" t="s">
        <v>27</v>
      </c>
      <c r="B57" s="20" t="s">
        <v>3</v>
      </c>
      <c r="C57" s="60"/>
      <c r="D57" s="60"/>
      <c r="E57" s="60"/>
      <c r="F57" s="60"/>
      <c r="G57" s="60"/>
      <c r="H57" s="56"/>
      <c r="I57" s="42" t="e">
        <f>G57/C57*100</f>
        <v>#DIV/0!</v>
      </c>
      <c r="J57" s="56">
        <v>0</v>
      </c>
    </row>
    <row r="58" spans="1:10" ht="65.25" customHeight="1" hidden="1" outlineLevel="1" thickBot="1" thickTop="1">
      <c r="A58" s="17"/>
      <c r="B58" s="70" t="s">
        <v>88</v>
      </c>
      <c r="C58" s="44">
        <f>C59+C60</f>
        <v>0</v>
      </c>
      <c r="D58" s="44">
        <f>D59+D60</f>
        <v>0</v>
      </c>
      <c r="E58" s="44">
        <f>E59+E60</f>
        <v>0</v>
      </c>
      <c r="F58" s="44">
        <f>F59+F60</f>
        <v>0</v>
      </c>
      <c r="G58" s="44">
        <f>G59+G60</f>
        <v>0</v>
      </c>
      <c r="H58" s="44">
        <f>H59+H60</f>
        <v>0</v>
      </c>
      <c r="I58" s="42" t="e">
        <f>G58/C58*100</f>
        <v>#DIV/0!</v>
      </c>
      <c r="J58" s="44"/>
    </row>
    <row r="59" spans="1:10" ht="21.75" customHeight="1" hidden="1" outlineLevel="1" thickBot="1" thickTop="1">
      <c r="A59" s="17" t="s">
        <v>89</v>
      </c>
      <c r="B59" s="13" t="s">
        <v>20</v>
      </c>
      <c r="C59" s="45">
        <v>0</v>
      </c>
      <c r="D59" s="45">
        <f>C59</f>
        <v>0</v>
      </c>
      <c r="E59" s="45"/>
      <c r="F59" s="45">
        <f>E59</f>
        <v>0</v>
      </c>
      <c r="G59" s="45"/>
      <c r="H59" s="45"/>
      <c r="I59" s="42" t="e">
        <f>G59/C59*100</f>
        <v>#DIV/0!</v>
      </c>
      <c r="J59" s="45"/>
    </row>
    <row r="60" spans="1:10" ht="38.25" customHeight="1" hidden="1" outlineLevel="1" thickBot="1" thickTop="1">
      <c r="A60" s="17" t="s">
        <v>90</v>
      </c>
      <c r="B60" s="32" t="s">
        <v>4</v>
      </c>
      <c r="C60" s="45">
        <v>0</v>
      </c>
      <c r="D60" s="45">
        <f>C60</f>
        <v>0</v>
      </c>
      <c r="E60" s="45"/>
      <c r="F60" s="45">
        <f>E60</f>
        <v>0</v>
      </c>
      <c r="G60" s="45"/>
      <c r="H60" s="45"/>
      <c r="I60" s="82" t="e">
        <f>G60/C60*100</f>
        <v>#DIV/0!</v>
      </c>
      <c r="J60" s="83"/>
    </row>
    <row r="61" spans="1:10" ht="75" customHeight="1" collapsed="1" thickTop="1">
      <c r="A61" s="34"/>
      <c r="B61" s="106" t="s">
        <v>64</v>
      </c>
      <c r="C61" s="66">
        <f>C62+C68+C72</f>
        <v>50100</v>
      </c>
      <c r="D61" s="66">
        <f>D62+D68+D72</f>
        <v>50100</v>
      </c>
      <c r="E61" s="66">
        <f>E62+E68+E72</f>
        <v>9823</v>
      </c>
      <c r="F61" s="66">
        <f>F62+F68+F72</f>
        <v>9823</v>
      </c>
      <c r="G61" s="66">
        <f>G62+G68+G72</f>
        <v>9123</v>
      </c>
      <c r="H61" s="66">
        <f>H62+H68+H72</f>
        <v>9123</v>
      </c>
      <c r="I61" s="66">
        <f>G61/C61*100</f>
        <v>18</v>
      </c>
      <c r="J61" s="66">
        <f aca="true" t="shared" si="4" ref="J61:J66">G61/E61*100</f>
        <v>93</v>
      </c>
    </row>
    <row r="62" spans="1:10" s="11" customFormat="1" ht="36" customHeight="1">
      <c r="A62" s="19"/>
      <c r="B62" s="10" t="s">
        <v>24</v>
      </c>
      <c r="C62" s="44">
        <f>SUM(C63:C67)</f>
        <v>49998</v>
      </c>
      <c r="D62" s="44">
        <f>SUM(D63:D67)</f>
        <v>49998</v>
      </c>
      <c r="E62" s="44">
        <f>SUM(E63:E67)</f>
        <v>9811</v>
      </c>
      <c r="F62" s="44">
        <f>SUM(F63:F67)</f>
        <v>9811</v>
      </c>
      <c r="G62" s="44">
        <f>SUM(G63:G67)</f>
        <v>9111</v>
      </c>
      <c r="H62" s="44">
        <f>SUM(H63:H67)</f>
        <v>9111</v>
      </c>
      <c r="I62" s="80">
        <f>G62/C62*100</f>
        <v>18</v>
      </c>
      <c r="J62" s="44">
        <f t="shared" si="4"/>
        <v>93</v>
      </c>
    </row>
    <row r="63" spans="1:10" ht="12.75">
      <c r="A63" s="17" t="s">
        <v>23</v>
      </c>
      <c r="B63" s="13" t="s">
        <v>2</v>
      </c>
      <c r="C63" s="46">
        <f>4595+33607</f>
        <v>38202</v>
      </c>
      <c r="D63" s="45">
        <f>C63</f>
        <v>38202</v>
      </c>
      <c r="E63" s="46">
        <f>1164+6735</f>
        <v>7899</v>
      </c>
      <c r="F63" s="46">
        <f>E63</f>
        <v>7899</v>
      </c>
      <c r="G63" s="46">
        <f>1115+6173</f>
        <v>7288</v>
      </c>
      <c r="H63" s="45">
        <f>G63</f>
        <v>7288</v>
      </c>
      <c r="I63" s="104">
        <f>G63/C63*100</f>
        <v>19</v>
      </c>
      <c r="J63" s="45">
        <f t="shared" si="4"/>
        <v>92</v>
      </c>
    </row>
    <row r="64" spans="1:10" ht="12.75">
      <c r="A64" s="17" t="s">
        <v>70</v>
      </c>
      <c r="B64" s="13" t="s">
        <v>74</v>
      </c>
      <c r="C64" s="46">
        <f>16+182</f>
        <v>198</v>
      </c>
      <c r="D64" s="45">
        <f>C64</f>
        <v>198</v>
      </c>
      <c r="E64" s="46">
        <f>5+80</f>
        <v>85</v>
      </c>
      <c r="F64" s="46">
        <f>E64</f>
        <v>85</v>
      </c>
      <c r="G64" s="46">
        <v>37</v>
      </c>
      <c r="H64" s="45">
        <f>G64</f>
        <v>37</v>
      </c>
      <c r="I64" s="104">
        <f>G64/C64*100</f>
        <v>19</v>
      </c>
      <c r="J64" s="45">
        <f t="shared" si="4"/>
        <v>44</v>
      </c>
    </row>
    <row r="65" spans="1:10" ht="12.75">
      <c r="A65" s="17" t="s">
        <v>49</v>
      </c>
      <c r="B65" s="18" t="s">
        <v>4</v>
      </c>
      <c r="C65" s="46">
        <f>1391+10176</f>
        <v>11567</v>
      </c>
      <c r="D65" s="45">
        <f>C65</f>
        <v>11567</v>
      </c>
      <c r="E65" s="46">
        <f>276+1547</f>
        <v>1823</v>
      </c>
      <c r="F65" s="46">
        <f>E65</f>
        <v>1823</v>
      </c>
      <c r="G65" s="46">
        <f>263+1519</f>
        <v>1782</v>
      </c>
      <c r="H65" s="45">
        <f>G65</f>
        <v>1782</v>
      </c>
      <c r="I65" s="104">
        <f>G65/C65*100</f>
        <v>15</v>
      </c>
      <c r="J65" s="45">
        <f t="shared" si="4"/>
        <v>98</v>
      </c>
    </row>
    <row r="66" spans="1:10" ht="12.75">
      <c r="A66" s="17" t="s">
        <v>71</v>
      </c>
      <c r="B66" s="18" t="s">
        <v>74</v>
      </c>
      <c r="C66" s="46">
        <f>31</f>
        <v>31</v>
      </c>
      <c r="D66" s="45">
        <f>C66</f>
        <v>31</v>
      </c>
      <c r="E66" s="46">
        <v>4</v>
      </c>
      <c r="F66" s="46">
        <f>E66</f>
        <v>4</v>
      </c>
      <c r="G66" s="46">
        <v>4</v>
      </c>
      <c r="H66" s="45">
        <f>G66</f>
        <v>4</v>
      </c>
      <c r="I66" s="104">
        <f>G66/C66*100</f>
        <v>13</v>
      </c>
      <c r="J66" s="45">
        <f t="shared" si="4"/>
        <v>100</v>
      </c>
    </row>
    <row r="67" spans="1:10" ht="12.75" hidden="1" outlineLevel="1">
      <c r="A67" s="12" t="s">
        <v>72</v>
      </c>
      <c r="B67" s="18" t="s">
        <v>77</v>
      </c>
      <c r="C67" s="46">
        <v>0</v>
      </c>
      <c r="D67" s="45">
        <f>C67</f>
        <v>0</v>
      </c>
      <c r="E67" s="46">
        <v>0</v>
      </c>
      <c r="F67" s="46">
        <v>0</v>
      </c>
      <c r="G67" s="46">
        <v>0</v>
      </c>
      <c r="H67" s="45">
        <f>G67</f>
        <v>0</v>
      </c>
      <c r="I67" s="80" t="e">
        <f>G67/C67*100</f>
        <v>#DIV/0!</v>
      </c>
      <c r="J67" s="45">
        <v>0</v>
      </c>
    </row>
    <row r="68" spans="1:10" s="11" customFormat="1" ht="26.25" customHeight="1" collapsed="1">
      <c r="A68" s="19"/>
      <c r="B68" s="10" t="s">
        <v>26</v>
      </c>
      <c r="C68" s="61">
        <f aca="true" t="shared" si="5" ref="C68:H68">SUM(C69:C71)</f>
        <v>102</v>
      </c>
      <c r="D68" s="44">
        <f t="shared" si="5"/>
        <v>102</v>
      </c>
      <c r="E68" s="61">
        <f t="shared" si="5"/>
        <v>12</v>
      </c>
      <c r="F68" s="61">
        <f t="shared" si="5"/>
        <v>12</v>
      </c>
      <c r="G68" s="61">
        <f t="shared" si="5"/>
        <v>12</v>
      </c>
      <c r="H68" s="44">
        <f t="shared" si="5"/>
        <v>12</v>
      </c>
      <c r="I68" s="80">
        <f>G68/C68*100</f>
        <v>12</v>
      </c>
      <c r="J68" s="44">
        <f>G68/E68*100</f>
        <v>100</v>
      </c>
    </row>
    <row r="69" spans="1:10" ht="25.5" customHeight="1" thickBot="1">
      <c r="A69" s="17" t="s">
        <v>91</v>
      </c>
      <c r="B69" s="22" t="s">
        <v>75</v>
      </c>
      <c r="C69" s="46">
        <f>102</f>
        <v>102</v>
      </c>
      <c r="D69" s="45">
        <f>C69</f>
        <v>102</v>
      </c>
      <c r="E69" s="46">
        <v>12</v>
      </c>
      <c r="F69" s="46">
        <f>E69</f>
        <v>12</v>
      </c>
      <c r="G69" s="46">
        <v>12</v>
      </c>
      <c r="H69" s="45">
        <f>G69</f>
        <v>12</v>
      </c>
      <c r="I69" s="80">
        <f>G69/C69*100</f>
        <v>12</v>
      </c>
      <c r="J69" s="44">
        <f>G69/E69*100</f>
        <v>100</v>
      </c>
    </row>
    <row r="70" spans="1:10" ht="13.5" hidden="1" thickBot="1">
      <c r="A70" s="12" t="s">
        <v>28</v>
      </c>
      <c r="B70" s="13" t="s">
        <v>6</v>
      </c>
      <c r="C70" s="60"/>
      <c r="D70" s="60">
        <f>C70</f>
        <v>0</v>
      </c>
      <c r="E70" s="60"/>
      <c r="F70" s="60">
        <f>E70</f>
        <v>0</v>
      </c>
      <c r="G70" s="60"/>
      <c r="H70" s="56">
        <f>G70</f>
        <v>0</v>
      </c>
      <c r="I70" s="80" t="e">
        <f>G70/C70*100</f>
        <v>#DIV/0!</v>
      </c>
      <c r="J70" s="45"/>
    </row>
    <row r="71" spans="1:10" ht="13.5" hidden="1" thickBot="1">
      <c r="A71" s="17" t="s">
        <v>29</v>
      </c>
      <c r="B71" s="22" t="s">
        <v>8</v>
      </c>
      <c r="C71" s="53"/>
      <c r="D71" s="53">
        <f>C71</f>
        <v>0</v>
      </c>
      <c r="E71" s="53"/>
      <c r="F71" s="53">
        <f>E71</f>
        <v>0</v>
      </c>
      <c r="G71" s="53"/>
      <c r="H71" s="54">
        <f>G71</f>
        <v>0</v>
      </c>
      <c r="I71" s="80" t="e">
        <f>G71/C71*100</f>
        <v>#DIV/0!</v>
      </c>
      <c r="J71" s="45"/>
    </row>
    <row r="72" spans="1:10" s="11" customFormat="1" ht="22.5" hidden="1" thickBot="1">
      <c r="A72" s="9"/>
      <c r="B72" s="25" t="s">
        <v>53</v>
      </c>
      <c r="C72" s="50">
        <f>C80</f>
        <v>0</v>
      </c>
      <c r="D72" s="50">
        <f>D80</f>
        <v>0</v>
      </c>
      <c r="E72" s="50">
        <f>E80</f>
        <v>0</v>
      </c>
      <c r="F72" s="50">
        <f>F80</f>
        <v>0</v>
      </c>
      <c r="G72" s="50">
        <f>G80</f>
        <v>0</v>
      </c>
      <c r="H72" s="50">
        <f>H80</f>
        <v>0</v>
      </c>
      <c r="I72" s="80" t="e">
        <f>G72/C72*100</f>
        <v>#DIV/0!</v>
      </c>
      <c r="J72" s="44" t="e">
        <f aca="true" t="shared" si="6" ref="J72:J81">G72/E72*100</f>
        <v>#DIV/0!</v>
      </c>
    </row>
    <row r="73" spans="1:10" ht="13.5" hidden="1" thickBot="1">
      <c r="A73" s="17" t="s">
        <v>32</v>
      </c>
      <c r="B73" s="18" t="s">
        <v>5</v>
      </c>
      <c r="C73" s="60"/>
      <c r="D73" s="60"/>
      <c r="E73" s="60"/>
      <c r="F73" s="60"/>
      <c r="G73" s="60"/>
      <c r="H73" s="56"/>
      <c r="I73" s="80" t="e">
        <f>G73/C73*100</f>
        <v>#DIV/0!</v>
      </c>
      <c r="J73" s="45" t="e">
        <f t="shared" si="6"/>
        <v>#DIV/0!</v>
      </c>
    </row>
    <row r="74" spans="1:10" ht="13.5" hidden="1" thickBot="1">
      <c r="A74" s="17" t="s">
        <v>33</v>
      </c>
      <c r="B74" s="18" t="s">
        <v>10</v>
      </c>
      <c r="C74" s="60">
        <f>C75+C76+C77+C78</f>
        <v>0</v>
      </c>
      <c r="D74" s="60">
        <f>D75+D76+D77+D78</f>
        <v>0</v>
      </c>
      <c r="E74" s="60">
        <f>E75+E76+E77+E78</f>
        <v>0</v>
      </c>
      <c r="F74" s="60">
        <f>F75+F76+F77+F78</f>
        <v>0</v>
      </c>
      <c r="G74" s="60">
        <f>G75+G76+G77+G78</f>
        <v>0</v>
      </c>
      <c r="H74" s="60"/>
      <c r="I74" s="80" t="e">
        <f>G74/C74*100</f>
        <v>#DIV/0!</v>
      </c>
      <c r="J74" s="45" t="e">
        <f t="shared" si="6"/>
        <v>#DIV/0!</v>
      </c>
    </row>
    <row r="75" spans="1:10" ht="13.5" hidden="1" thickBot="1">
      <c r="A75" s="23"/>
      <c r="B75" s="18" t="s">
        <v>34</v>
      </c>
      <c r="C75" s="60"/>
      <c r="D75" s="60"/>
      <c r="E75" s="60"/>
      <c r="F75" s="60"/>
      <c r="G75" s="60"/>
      <c r="H75" s="56"/>
      <c r="I75" s="80" t="e">
        <f>G75/C75*100</f>
        <v>#DIV/0!</v>
      </c>
      <c r="J75" s="45" t="e">
        <f t="shared" si="6"/>
        <v>#DIV/0!</v>
      </c>
    </row>
    <row r="76" spans="1:10" ht="13.5" hidden="1" thickBot="1">
      <c r="A76" s="23"/>
      <c r="B76" s="18" t="s">
        <v>35</v>
      </c>
      <c r="C76" s="60"/>
      <c r="D76" s="60"/>
      <c r="E76" s="60"/>
      <c r="F76" s="60"/>
      <c r="G76" s="60"/>
      <c r="H76" s="56"/>
      <c r="I76" s="80" t="e">
        <f>G76/C76*100</f>
        <v>#DIV/0!</v>
      </c>
      <c r="J76" s="45" t="e">
        <f t="shared" si="6"/>
        <v>#DIV/0!</v>
      </c>
    </row>
    <row r="77" spans="1:10" ht="13.5" hidden="1" thickBot="1">
      <c r="A77" s="23"/>
      <c r="B77" s="18" t="s">
        <v>36</v>
      </c>
      <c r="C77" s="60"/>
      <c r="D77" s="60"/>
      <c r="E77" s="60"/>
      <c r="F77" s="60"/>
      <c r="G77" s="60"/>
      <c r="H77" s="60"/>
      <c r="I77" s="80" t="e">
        <f>G77/C77*100</f>
        <v>#DIV/0!</v>
      </c>
      <c r="J77" s="45" t="e">
        <f t="shared" si="6"/>
        <v>#DIV/0!</v>
      </c>
    </row>
    <row r="78" spans="1:10" ht="13.5" hidden="1" thickBot="1">
      <c r="A78" s="23"/>
      <c r="B78" s="18" t="s">
        <v>37</v>
      </c>
      <c r="C78" s="60"/>
      <c r="D78" s="60"/>
      <c r="E78" s="60"/>
      <c r="F78" s="60"/>
      <c r="G78" s="60"/>
      <c r="H78" s="60"/>
      <c r="I78" s="80" t="e">
        <f>G78/C78*100</f>
        <v>#DIV/0!</v>
      </c>
      <c r="J78" s="45" t="e">
        <f t="shared" si="6"/>
        <v>#DIV/0!</v>
      </c>
    </row>
    <row r="79" spans="1:10" ht="13.5" hidden="1" thickBot="1">
      <c r="A79" s="17" t="s">
        <v>46</v>
      </c>
      <c r="B79" s="18" t="s">
        <v>7</v>
      </c>
      <c r="C79" s="60"/>
      <c r="D79" s="60"/>
      <c r="E79" s="60"/>
      <c r="F79" s="60"/>
      <c r="G79" s="60"/>
      <c r="H79" s="56"/>
      <c r="I79" s="80" t="e">
        <f>G79/C79*100</f>
        <v>#DIV/0!</v>
      </c>
      <c r="J79" s="45" t="e">
        <f t="shared" si="6"/>
        <v>#DIV/0!</v>
      </c>
    </row>
    <row r="80" spans="1:10" ht="13.5" hidden="1" thickBot="1">
      <c r="A80" s="17" t="s">
        <v>52</v>
      </c>
      <c r="B80" s="22" t="s">
        <v>54</v>
      </c>
      <c r="C80" s="53"/>
      <c r="D80" s="53">
        <f>C80</f>
        <v>0</v>
      </c>
      <c r="E80" s="53"/>
      <c r="F80" s="53">
        <f>E80</f>
        <v>0</v>
      </c>
      <c r="G80" s="53">
        <v>0</v>
      </c>
      <c r="H80" s="54">
        <f>G80</f>
        <v>0</v>
      </c>
      <c r="I80" s="80" t="e">
        <f>G80/C80*100</f>
        <v>#DIV/0!</v>
      </c>
      <c r="J80" s="45" t="e">
        <f t="shared" si="6"/>
        <v>#DIV/0!</v>
      </c>
    </row>
    <row r="81" spans="1:10" s="11" customFormat="1" ht="13.5" hidden="1" thickBot="1">
      <c r="A81" s="19" t="s">
        <v>38</v>
      </c>
      <c r="B81" s="10" t="s">
        <v>39</v>
      </c>
      <c r="C81" s="43">
        <f aca="true" t="shared" si="7" ref="C81:H81">C82+C83</f>
        <v>0</v>
      </c>
      <c r="D81" s="43">
        <f t="shared" si="7"/>
        <v>0</v>
      </c>
      <c r="E81" s="43">
        <f t="shared" si="7"/>
        <v>0</v>
      </c>
      <c r="F81" s="43">
        <f t="shared" si="7"/>
        <v>0</v>
      </c>
      <c r="G81" s="43">
        <f t="shared" si="7"/>
        <v>0</v>
      </c>
      <c r="H81" s="43">
        <f t="shared" si="7"/>
        <v>0</v>
      </c>
      <c r="I81" s="80" t="e">
        <f>G81/C81*100</f>
        <v>#DIV/0!</v>
      </c>
      <c r="J81" s="44" t="e">
        <f t="shared" si="6"/>
        <v>#DIV/0!</v>
      </c>
    </row>
    <row r="82" spans="1:10" ht="18" customHeight="1" hidden="1">
      <c r="A82" s="17" t="s">
        <v>41</v>
      </c>
      <c r="B82" s="24" t="s">
        <v>40</v>
      </c>
      <c r="C82" s="60"/>
      <c r="D82" s="60">
        <f>C82</f>
        <v>0</v>
      </c>
      <c r="E82" s="60"/>
      <c r="F82" s="60">
        <f>E82</f>
        <v>0</v>
      </c>
      <c r="G82" s="60"/>
      <c r="H82" s="56">
        <f>G82</f>
        <v>0</v>
      </c>
      <c r="I82" s="80" t="e">
        <f>G82/C82*100</f>
        <v>#DIV/0!</v>
      </c>
      <c r="J82" s="45"/>
    </row>
    <row r="83" spans="1:10" ht="15.75" customHeight="1" hidden="1" thickBot="1">
      <c r="A83" s="35" t="s">
        <v>42</v>
      </c>
      <c r="B83" s="27" t="s">
        <v>43</v>
      </c>
      <c r="C83" s="60"/>
      <c r="D83" s="60">
        <f>C83</f>
        <v>0</v>
      </c>
      <c r="E83" s="60"/>
      <c r="F83" s="60">
        <f>E83</f>
        <v>0</v>
      </c>
      <c r="G83" s="60"/>
      <c r="H83" s="56">
        <f>G83</f>
        <v>0</v>
      </c>
      <c r="I83" s="87" t="e">
        <f>G83/C83*100</f>
        <v>#DIV/0!</v>
      </c>
      <c r="J83" s="83" t="e">
        <f aca="true" t="shared" si="8" ref="J83:J91">G83/E83*100</f>
        <v>#DIV/0!</v>
      </c>
    </row>
    <row r="84" spans="1:10" ht="45.75" customHeight="1" collapsed="1" thickTop="1">
      <c r="A84" s="34"/>
      <c r="B84" s="106" t="s">
        <v>65</v>
      </c>
      <c r="C84" s="66">
        <f>C85+C90</f>
        <v>6975</v>
      </c>
      <c r="D84" s="66">
        <f>D85+D90</f>
        <v>6975</v>
      </c>
      <c r="E84" s="66">
        <f>E85+E90</f>
        <v>1653</v>
      </c>
      <c r="F84" s="66">
        <f>F85+F90</f>
        <v>1653</v>
      </c>
      <c r="G84" s="66">
        <f>G85+G90</f>
        <v>1511</v>
      </c>
      <c r="H84" s="66">
        <f>H85+H90</f>
        <v>1511</v>
      </c>
      <c r="I84" s="66">
        <f>G84/C84*100</f>
        <v>22</v>
      </c>
      <c r="J84" s="66">
        <f t="shared" si="8"/>
        <v>91</v>
      </c>
    </row>
    <row r="85" spans="1:10" s="11" customFormat="1" ht="21.75">
      <c r="A85" s="19"/>
      <c r="B85" s="10" t="s">
        <v>24</v>
      </c>
      <c r="C85" s="61">
        <f>SUM(C86:C89)</f>
        <v>6941</v>
      </c>
      <c r="D85" s="61">
        <f>SUM(D86:D89)</f>
        <v>6941</v>
      </c>
      <c r="E85" s="61">
        <f>SUM(E86:E89)</f>
        <v>1649</v>
      </c>
      <c r="F85" s="61">
        <f>SUM(F86:F89)</f>
        <v>1649</v>
      </c>
      <c r="G85" s="61">
        <f>SUM(G86:G89)</f>
        <v>1507</v>
      </c>
      <c r="H85" s="61">
        <f>SUM(H86:H89)</f>
        <v>1507</v>
      </c>
      <c r="I85" s="80">
        <f>G85/C85*100</f>
        <v>22</v>
      </c>
      <c r="J85" s="61">
        <f t="shared" si="8"/>
        <v>91</v>
      </c>
    </row>
    <row r="86" spans="1:10" ht="12.75">
      <c r="A86" s="17" t="s">
        <v>23</v>
      </c>
      <c r="B86" s="13" t="s">
        <v>2</v>
      </c>
      <c r="C86" s="46">
        <v>5285</v>
      </c>
      <c r="D86" s="46">
        <f>C86</f>
        <v>5285</v>
      </c>
      <c r="E86" s="46">
        <v>1335</v>
      </c>
      <c r="F86" s="46">
        <f>E86</f>
        <v>1335</v>
      </c>
      <c r="G86" s="46">
        <v>1215</v>
      </c>
      <c r="H86" s="46">
        <f>G86</f>
        <v>1215</v>
      </c>
      <c r="I86" s="80">
        <f>G86/C86*100</f>
        <v>23</v>
      </c>
      <c r="J86" s="46">
        <f t="shared" si="8"/>
        <v>91</v>
      </c>
    </row>
    <row r="87" spans="1:10" ht="12.75">
      <c r="A87" s="17" t="s">
        <v>70</v>
      </c>
      <c r="B87" s="13" t="s">
        <v>74</v>
      </c>
      <c r="C87" s="46">
        <v>45</v>
      </c>
      <c r="D87" s="46">
        <f>C87</f>
        <v>45</v>
      </c>
      <c r="E87" s="46">
        <v>15</v>
      </c>
      <c r="F87" s="46">
        <f>E87</f>
        <v>15</v>
      </c>
      <c r="G87" s="46">
        <v>6</v>
      </c>
      <c r="H87" s="46">
        <f>G87</f>
        <v>6</v>
      </c>
      <c r="I87" s="80">
        <f>G87/C87*100</f>
        <v>13</v>
      </c>
      <c r="J87" s="46">
        <f>G87/E87*100</f>
        <v>40</v>
      </c>
    </row>
    <row r="88" spans="1:10" ht="12.75">
      <c r="A88" s="17" t="s">
        <v>49</v>
      </c>
      <c r="B88" s="18" t="s">
        <v>4</v>
      </c>
      <c r="C88" s="46">
        <v>1601</v>
      </c>
      <c r="D88" s="46">
        <f>C88</f>
        <v>1601</v>
      </c>
      <c r="E88" s="46">
        <v>298</v>
      </c>
      <c r="F88" s="46">
        <f>E88</f>
        <v>298</v>
      </c>
      <c r="G88" s="46">
        <v>285</v>
      </c>
      <c r="H88" s="46">
        <f>G88</f>
        <v>285</v>
      </c>
      <c r="I88" s="80">
        <f>G88/C88*100</f>
        <v>18</v>
      </c>
      <c r="J88" s="46">
        <f>G88/E88*100</f>
        <v>96</v>
      </c>
    </row>
    <row r="89" spans="1:10" ht="18.75" customHeight="1">
      <c r="A89" s="17" t="s">
        <v>71</v>
      </c>
      <c r="B89" s="18" t="s">
        <v>74</v>
      </c>
      <c r="C89" s="46">
        <v>10</v>
      </c>
      <c r="D89" s="46">
        <f>C89</f>
        <v>10</v>
      </c>
      <c r="E89" s="46">
        <v>1</v>
      </c>
      <c r="F89" s="46">
        <f>E89</f>
        <v>1</v>
      </c>
      <c r="G89" s="46">
        <v>1</v>
      </c>
      <c r="H89" s="46">
        <f>G89</f>
        <v>1</v>
      </c>
      <c r="I89" s="80">
        <v>0</v>
      </c>
      <c r="J89" s="46">
        <v>0</v>
      </c>
    </row>
    <row r="90" spans="1:10" s="11" customFormat="1" ht="20.25" customHeight="1" outlineLevel="2">
      <c r="A90" s="19"/>
      <c r="B90" s="10" t="s">
        <v>26</v>
      </c>
      <c r="C90" s="61">
        <f aca="true" t="shared" si="9" ref="C90:H90">SUM(C91:C91)</f>
        <v>34</v>
      </c>
      <c r="D90" s="61">
        <f t="shared" si="9"/>
        <v>34</v>
      </c>
      <c r="E90" s="61">
        <f t="shared" si="9"/>
        <v>4</v>
      </c>
      <c r="F90" s="61">
        <f t="shared" si="9"/>
        <v>4</v>
      </c>
      <c r="G90" s="61">
        <f>G91</f>
        <v>4</v>
      </c>
      <c r="H90" s="61">
        <f t="shared" si="9"/>
        <v>4</v>
      </c>
      <c r="I90" s="80">
        <f>G90/C90*100</f>
        <v>12</v>
      </c>
      <c r="J90" s="61">
        <f t="shared" si="8"/>
        <v>100</v>
      </c>
    </row>
    <row r="91" spans="1:10" ht="20.25" customHeight="1" outlineLevel="2" thickBot="1">
      <c r="A91" s="17" t="s">
        <v>69</v>
      </c>
      <c r="B91" s="18" t="s">
        <v>75</v>
      </c>
      <c r="C91" s="46">
        <v>34</v>
      </c>
      <c r="D91" s="46">
        <f>C91</f>
        <v>34</v>
      </c>
      <c r="E91" s="46">
        <v>4</v>
      </c>
      <c r="F91" s="46">
        <f>E91</f>
        <v>4</v>
      </c>
      <c r="G91" s="46">
        <v>4</v>
      </c>
      <c r="H91" s="46">
        <f>G91</f>
        <v>4</v>
      </c>
      <c r="I91" s="104">
        <f>G91/C91*100</f>
        <v>12</v>
      </c>
      <c r="J91" s="46">
        <f t="shared" si="8"/>
        <v>100</v>
      </c>
    </row>
    <row r="92" spans="1:10" ht="63.75" customHeight="1" thickTop="1">
      <c r="A92" s="34"/>
      <c r="B92" s="106" t="s">
        <v>66</v>
      </c>
      <c r="C92" s="66">
        <f aca="true" t="shared" si="10" ref="C92:H92">C93+C98</f>
        <v>7426</v>
      </c>
      <c r="D92" s="66">
        <f t="shared" si="10"/>
        <v>7426</v>
      </c>
      <c r="E92" s="66">
        <f t="shared" si="10"/>
        <v>1494</v>
      </c>
      <c r="F92" s="66">
        <f t="shared" si="10"/>
        <v>1494</v>
      </c>
      <c r="G92" s="66">
        <f t="shared" si="10"/>
        <v>1286</v>
      </c>
      <c r="H92" s="66">
        <f t="shared" si="10"/>
        <v>1286</v>
      </c>
      <c r="I92" s="66">
        <f>G92/C92*100</f>
        <v>17</v>
      </c>
      <c r="J92" s="66">
        <f aca="true" t="shared" si="11" ref="J92:J160">G92/E92*100</f>
        <v>86</v>
      </c>
    </row>
    <row r="93" spans="1:10" s="11" customFormat="1" ht="35.25" customHeight="1">
      <c r="A93" s="19"/>
      <c r="B93" s="10" t="s">
        <v>24</v>
      </c>
      <c r="C93" s="46">
        <f>C94+C95+C96+C97</f>
        <v>7392</v>
      </c>
      <c r="D93" s="45">
        <f>C93</f>
        <v>7392</v>
      </c>
      <c r="E93" s="45">
        <f>SUM(E94:E97)</f>
        <v>1490</v>
      </c>
      <c r="F93" s="45">
        <f>SUM(F94:F97)</f>
        <v>1490</v>
      </c>
      <c r="G93" s="45">
        <f>SUM(G94:G97)</f>
        <v>1282</v>
      </c>
      <c r="H93" s="45">
        <f>SUM(H94:H97)</f>
        <v>1282</v>
      </c>
      <c r="I93" s="104">
        <f>G93/C93*100</f>
        <v>17</v>
      </c>
      <c r="J93" s="45">
        <f t="shared" si="11"/>
        <v>86</v>
      </c>
    </row>
    <row r="94" spans="1:10" ht="12.75">
      <c r="A94" s="17" t="s">
        <v>23</v>
      </c>
      <c r="B94" s="13" t="s">
        <v>2</v>
      </c>
      <c r="C94" s="46">
        <v>5649</v>
      </c>
      <c r="D94" s="45">
        <f>C94</f>
        <v>5649</v>
      </c>
      <c r="E94" s="46">
        <v>1201</v>
      </c>
      <c r="F94" s="46">
        <f>E94</f>
        <v>1201</v>
      </c>
      <c r="G94" s="46">
        <v>1011</v>
      </c>
      <c r="H94" s="45">
        <f>G94</f>
        <v>1011</v>
      </c>
      <c r="I94" s="104">
        <f>G94/C94*100</f>
        <v>18</v>
      </c>
      <c r="J94" s="45">
        <f t="shared" si="11"/>
        <v>84</v>
      </c>
    </row>
    <row r="95" spans="1:10" ht="12.75">
      <c r="A95" s="17" t="s">
        <v>70</v>
      </c>
      <c r="B95" s="13" t="s">
        <v>74</v>
      </c>
      <c r="C95" s="46">
        <v>22</v>
      </c>
      <c r="D95" s="45">
        <f>C95</f>
        <v>22</v>
      </c>
      <c r="E95" s="46">
        <v>10</v>
      </c>
      <c r="F95" s="46">
        <f>E95</f>
        <v>10</v>
      </c>
      <c r="G95" s="46">
        <v>2</v>
      </c>
      <c r="H95" s="45">
        <f>G95</f>
        <v>2</v>
      </c>
      <c r="I95" s="104">
        <f>G95/C95*100</f>
        <v>9</v>
      </c>
      <c r="J95" s="45">
        <f t="shared" si="11"/>
        <v>20</v>
      </c>
    </row>
    <row r="96" spans="1:10" ht="12.75">
      <c r="A96" s="17" t="s">
        <v>49</v>
      </c>
      <c r="B96" s="18" t="s">
        <v>4</v>
      </c>
      <c r="C96" s="46">
        <v>1711</v>
      </c>
      <c r="D96" s="45">
        <f>C96</f>
        <v>1711</v>
      </c>
      <c r="E96" s="46">
        <v>278</v>
      </c>
      <c r="F96" s="46">
        <f>E96</f>
        <v>278</v>
      </c>
      <c r="G96" s="46">
        <v>268</v>
      </c>
      <c r="H96" s="45">
        <f>G96</f>
        <v>268</v>
      </c>
      <c r="I96" s="104">
        <f>G96/C96*100</f>
        <v>16</v>
      </c>
      <c r="J96" s="45">
        <f>G96/E96*100</f>
        <v>96</v>
      </c>
    </row>
    <row r="97" spans="1:10" ht="22.5" customHeight="1">
      <c r="A97" s="17" t="s">
        <v>98</v>
      </c>
      <c r="B97" s="13" t="s">
        <v>74</v>
      </c>
      <c r="C97" s="46">
        <v>10</v>
      </c>
      <c r="D97" s="46">
        <f>C97</f>
        <v>10</v>
      </c>
      <c r="E97" s="46">
        <v>1</v>
      </c>
      <c r="F97" s="46">
        <f>E97</f>
        <v>1</v>
      </c>
      <c r="G97" s="46">
        <v>1</v>
      </c>
      <c r="H97" s="45">
        <v>1</v>
      </c>
      <c r="I97" s="104">
        <f>G97/C97*100</f>
        <v>10</v>
      </c>
      <c r="J97" s="45">
        <f>G97/E97*100</f>
        <v>100</v>
      </c>
    </row>
    <row r="98" spans="1:10" s="11" customFormat="1" ht="13.5" customHeight="1" outlineLevel="1">
      <c r="A98" s="19"/>
      <c r="B98" s="10" t="s">
        <v>26</v>
      </c>
      <c r="C98" s="61">
        <f aca="true" t="shared" si="12" ref="C98:H98">SUM(C99:C99)</f>
        <v>34</v>
      </c>
      <c r="D98" s="44">
        <f t="shared" si="12"/>
        <v>34</v>
      </c>
      <c r="E98" s="61">
        <f t="shared" si="12"/>
        <v>4</v>
      </c>
      <c r="F98" s="61">
        <f t="shared" si="12"/>
        <v>4</v>
      </c>
      <c r="G98" s="61">
        <f t="shared" si="12"/>
        <v>4</v>
      </c>
      <c r="H98" s="44">
        <f t="shared" si="12"/>
        <v>4</v>
      </c>
      <c r="I98" s="104">
        <f>G98/C98*100</f>
        <v>12</v>
      </c>
      <c r="J98" s="45">
        <f t="shared" si="11"/>
        <v>100</v>
      </c>
    </row>
    <row r="99" spans="1:10" ht="20.25" customHeight="1" outlineLevel="1" thickBot="1">
      <c r="A99" s="35" t="s">
        <v>69</v>
      </c>
      <c r="B99" s="20" t="s">
        <v>75</v>
      </c>
      <c r="C99" s="92">
        <v>34</v>
      </c>
      <c r="D99" s="83">
        <f>C99</f>
        <v>34</v>
      </c>
      <c r="E99" s="92">
        <v>4</v>
      </c>
      <c r="F99" s="92">
        <f>E99</f>
        <v>4</v>
      </c>
      <c r="G99" s="92">
        <v>4</v>
      </c>
      <c r="H99" s="83">
        <f>G99</f>
        <v>4</v>
      </c>
      <c r="I99" s="104">
        <f>G99/C99*100</f>
        <v>12</v>
      </c>
      <c r="J99" s="83">
        <f t="shared" si="11"/>
        <v>100</v>
      </c>
    </row>
    <row r="100" spans="1:10" ht="57.75" customHeight="1" thickTop="1">
      <c r="A100" s="34"/>
      <c r="B100" s="106" t="s">
        <v>101</v>
      </c>
      <c r="C100" s="66">
        <f aca="true" t="shared" si="13" ref="C100:H100">C101+C111</f>
        <v>2358</v>
      </c>
      <c r="D100" s="66">
        <f t="shared" si="13"/>
        <v>2358</v>
      </c>
      <c r="E100" s="66">
        <f t="shared" si="13"/>
        <v>562</v>
      </c>
      <c r="F100" s="66">
        <f t="shared" si="13"/>
        <v>562</v>
      </c>
      <c r="G100" s="66">
        <f t="shared" si="13"/>
        <v>512</v>
      </c>
      <c r="H100" s="66">
        <f t="shared" si="13"/>
        <v>512</v>
      </c>
      <c r="I100" s="66">
        <f>G100/C100*100</f>
        <v>22</v>
      </c>
      <c r="J100" s="66">
        <f>G100/E100*100</f>
        <v>91</v>
      </c>
    </row>
    <row r="101" spans="1:10" s="11" customFormat="1" ht="36" customHeight="1">
      <c r="A101" s="19"/>
      <c r="B101" s="10" t="s">
        <v>24</v>
      </c>
      <c r="C101" s="59">
        <f aca="true" t="shared" si="14" ref="C101:H101">C102+C104+C103+C105</f>
        <v>2354</v>
      </c>
      <c r="D101" s="59">
        <f t="shared" si="14"/>
        <v>2354</v>
      </c>
      <c r="E101" s="59">
        <f t="shared" si="14"/>
        <v>559</v>
      </c>
      <c r="F101" s="59">
        <f t="shared" si="14"/>
        <v>559</v>
      </c>
      <c r="G101" s="59">
        <f t="shared" si="14"/>
        <v>509</v>
      </c>
      <c r="H101" s="59">
        <f t="shared" si="14"/>
        <v>509</v>
      </c>
      <c r="I101" s="59">
        <f>G101/C101*100</f>
        <v>22</v>
      </c>
      <c r="J101" s="59">
        <f>G101/E101*100</f>
        <v>91</v>
      </c>
    </row>
    <row r="102" spans="1:10" ht="12.75">
      <c r="A102" s="17" t="s">
        <v>23</v>
      </c>
      <c r="B102" s="13" t="s">
        <v>2</v>
      </c>
      <c r="C102" s="46">
        <v>1793</v>
      </c>
      <c r="D102" s="46">
        <f>C102</f>
        <v>1793</v>
      </c>
      <c r="E102" s="46">
        <v>429</v>
      </c>
      <c r="F102" s="46">
        <f>E102</f>
        <v>429</v>
      </c>
      <c r="G102" s="46">
        <v>408</v>
      </c>
      <c r="H102" s="46">
        <f>G102</f>
        <v>408</v>
      </c>
      <c r="I102" s="104">
        <f>G102/C102*100</f>
        <v>23</v>
      </c>
      <c r="J102" s="46">
        <f t="shared" si="11"/>
        <v>95</v>
      </c>
    </row>
    <row r="103" spans="1:10" ht="12.75">
      <c r="A103" s="17" t="s">
        <v>70</v>
      </c>
      <c r="B103" s="13" t="s">
        <v>74</v>
      </c>
      <c r="C103" s="46">
        <v>17</v>
      </c>
      <c r="D103" s="46">
        <f>C103</f>
        <v>17</v>
      </c>
      <c r="E103" s="46">
        <v>9</v>
      </c>
      <c r="F103" s="46">
        <f>E103</f>
        <v>9</v>
      </c>
      <c r="G103" s="46">
        <v>0</v>
      </c>
      <c r="H103" s="46">
        <f>G103</f>
        <v>0</v>
      </c>
      <c r="I103" s="104">
        <f>G103/C103*100</f>
        <v>0</v>
      </c>
      <c r="J103" s="45">
        <v>0</v>
      </c>
    </row>
    <row r="104" spans="1:10" ht="12.75">
      <c r="A104" s="17" t="s">
        <v>49</v>
      </c>
      <c r="B104" s="18" t="s">
        <v>4</v>
      </c>
      <c r="C104" s="55">
        <v>543</v>
      </c>
      <c r="D104" s="55">
        <f>C104</f>
        <v>543</v>
      </c>
      <c r="E104" s="55">
        <v>120</v>
      </c>
      <c r="F104" s="55">
        <f>E104</f>
        <v>120</v>
      </c>
      <c r="G104" s="55">
        <v>100</v>
      </c>
      <c r="H104" s="55">
        <f>G104</f>
        <v>100</v>
      </c>
      <c r="I104" s="104">
        <f>G104/C104*100</f>
        <v>18</v>
      </c>
      <c r="J104" s="45">
        <f>G104/E104*100</f>
        <v>83</v>
      </c>
    </row>
    <row r="105" spans="1:10" ht="21.75" customHeight="1">
      <c r="A105" s="17" t="s">
        <v>71</v>
      </c>
      <c r="B105" s="13" t="s">
        <v>74</v>
      </c>
      <c r="C105" s="55">
        <v>1</v>
      </c>
      <c r="D105" s="55">
        <f>C105</f>
        <v>1</v>
      </c>
      <c r="E105" s="55">
        <v>1</v>
      </c>
      <c r="F105" s="55">
        <f>E105</f>
        <v>1</v>
      </c>
      <c r="G105" s="55">
        <v>1</v>
      </c>
      <c r="H105" s="55">
        <f>G105</f>
        <v>1</v>
      </c>
      <c r="I105" s="104">
        <f>G105/C105*100</f>
        <v>100</v>
      </c>
      <c r="J105" s="45">
        <f>G105/E105*100</f>
        <v>100</v>
      </c>
    </row>
    <row r="106" spans="1:10" s="11" customFormat="1" ht="14.25" customHeight="1" hidden="1">
      <c r="A106" s="19"/>
      <c r="B106" s="31" t="s">
        <v>26</v>
      </c>
      <c r="C106" s="61">
        <f aca="true" t="shared" si="15" ref="C106:H106">SUM(C107:C107)</f>
        <v>0</v>
      </c>
      <c r="D106" s="61">
        <f t="shared" si="15"/>
        <v>0</v>
      </c>
      <c r="E106" s="61">
        <f t="shared" si="15"/>
        <v>0</v>
      </c>
      <c r="F106" s="61">
        <f t="shared" si="15"/>
        <v>0</v>
      </c>
      <c r="G106" s="61">
        <f t="shared" si="15"/>
        <v>0</v>
      </c>
      <c r="H106" s="61">
        <f t="shared" si="15"/>
        <v>0</v>
      </c>
      <c r="I106" s="80" t="e">
        <f>G106/C106*100</f>
        <v>#DIV/0!</v>
      </c>
      <c r="J106" s="45" t="e">
        <f aca="true" t="shared" si="16" ref="J106:J112">G106/E106*100</f>
        <v>#DIV/0!</v>
      </c>
    </row>
    <row r="107" spans="1:10" ht="10.5" customHeight="1" hidden="1">
      <c r="A107" s="17" t="s">
        <v>27</v>
      </c>
      <c r="B107" s="32" t="s">
        <v>3</v>
      </c>
      <c r="C107" s="52"/>
      <c r="D107" s="55">
        <f>C107</f>
        <v>0</v>
      </c>
      <c r="E107" s="73"/>
      <c r="F107" s="55"/>
      <c r="G107" s="73"/>
      <c r="H107" s="55"/>
      <c r="I107" s="97" t="e">
        <f>G107/C107*100</f>
        <v>#DIV/0!</v>
      </c>
      <c r="J107" s="53" t="e">
        <f t="shared" si="16"/>
        <v>#DIV/0!</v>
      </c>
    </row>
    <row r="108" spans="1:10" s="11" customFormat="1" ht="11.25" customHeight="1" hidden="1">
      <c r="A108" s="19" t="s">
        <v>38</v>
      </c>
      <c r="B108" s="10" t="s">
        <v>39</v>
      </c>
      <c r="C108" s="57">
        <f aca="true" t="shared" si="17" ref="C108:H108">C109+C110</f>
        <v>0</v>
      </c>
      <c r="D108" s="57">
        <f t="shared" si="17"/>
        <v>0</v>
      </c>
      <c r="E108" s="57" t="e">
        <f t="shared" si="17"/>
        <v>#REF!</v>
      </c>
      <c r="F108" s="57" t="e">
        <f t="shared" si="17"/>
        <v>#REF!</v>
      </c>
      <c r="G108" s="57" t="e">
        <f t="shared" si="17"/>
        <v>#REF!</v>
      </c>
      <c r="H108" s="57" t="e">
        <f t="shared" si="17"/>
        <v>#REF!</v>
      </c>
      <c r="I108" s="80" t="e">
        <f>G108/C108*100</f>
        <v>#REF!</v>
      </c>
      <c r="J108" s="45" t="e">
        <f t="shared" si="16"/>
        <v>#REF!</v>
      </c>
    </row>
    <row r="109" spans="1:10" ht="11.25" customHeight="1" hidden="1">
      <c r="A109" s="17" t="s">
        <v>41</v>
      </c>
      <c r="B109" s="24" t="s">
        <v>40</v>
      </c>
      <c r="C109" s="59"/>
      <c r="D109" s="59">
        <f>C109</f>
        <v>0</v>
      </c>
      <c r="E109" s="59"/>
      <c r="F109" s="59">
        <f>E109</f>
        <v>0</v>
      </c>
      <c r="G109" s="59"/>
      <c r="H109" s="74">
        <f aca="true" t="shared" si="18" ref="H109:H116">G109</f>
        <v>0</v>
      </c>
      <c r="I109" s="80" t="e">
        <f>G109/C109*100</f>
        <v>#DIV/0!</v>
      </c>
      <c r="J109" s="45" t="e">
        <f t="shared" si="16"/>
        <v>#DIV/0!</v>
      </c>
    </row>
    <row r="110" spans="1:10" ht="17.25" customHeight="1" hidden="1" thickBot="1">
      <c r="A110" s="14" t="s">
        <v>42</v>
      </c>
      <c r="B110" s="30" t="s">
        <v>43</v>
      </c>
      <c r="C110" s="48"/>
      <c r="D110" s="48">
        <f>C110</f>
        <v>0</v>
      </c>
      <c r="E110" s="48" t="e">
        <f>#REF!</f>
        <v>#REF!</v>
      </c>
      <c r="F110" s="48" t="e">
        <f>E110</f>
        <v>#REF!</v>
      </c>
      <c r="G110" s="48" t="e">
        <f>F110</f>
        <v>#REF!</v>
      </c>
      <c r="H110" s="75" t="e">
        <f t="shared" si="18"/>
        <v>#REF!</v>
      </c>
      <c r="I110" s="80" t="e">
        <f>G110/C110*100</f>
        <v>#REF!</v>
      </c>
      <c r="J110" s="45" t="e">
        <f t="shared" si="16"/>
        <v>#REF!</v>
      </c>
    </row>
    <row r="111" spans="1:10" s="11" customFormat="1" ht="25.5" customHeight="1">
      <c r="A111" s="19"/>
      <c r="B111" s="10" t="s">
        <v>26</v>
      </c>
      <c r="C111" s="61">
        <f aca="true" t="shared" si="19" ref="C111:H111">SUM(C112:C112)</f>
        <v>4</v>
      </c>
      <c r="D111" s="44">
        <f t="shared" si="19"/>
        <v>4</v>
      </c>
      <c r="E111" s="61">
        <f t="shared" si="19"/>
        <v>3</v>
      </c>
      <c r="F111" s="61">
        <f t="shared" si="19"/>
        <v>3</v>
      </c>
      <c r="G111" s="61">
        <f t="shared" si="19"/>
        <v>3</v>
      </c>
      <c r="H111" s="44">
        <f t="shared" si="19"/>
        <v>3</v>
      </c>
      <c r="I111" s="80">
        <f>G111/C111*100</f>
        <v>75</v>
      </c>
      <c r="J111" s="45">
        <f t="shared" si="16"/>
        <v>100</v>
      </c>
    </row>
    <row r="112" spans="1:10" ht="13.5" thickBot="1">
      <c r="A112" s="35" t="s">
        <v>69</v>
      </c>
      <c r="B112" s="20" t="s">
        <v>75</v>
      </c>
      <c r="C112" s="46">
        <v>4</v>
      </c>
      <c r="D112" s="46">
        <f>C112</f>
        <v>4</v>
      </c>
      <c r="E112" s="46">
        <v>3</v>
      </c>
      <c r="F112" s="46">
        <f>E112</f>
        <v>3</v>
      </c>
      <c r="G112" s="46">
        <v>3</v>
      </c>
      <c r="H112" s="46">
        <f>G112</f>
        <v>3</v>
      </c>
      <c r="I112" s="104">
        <f>G112/C112*100</f>
        <v>75</v>
      </c>
      <c r="J112" s="45">
        <f t="shared" si="16"/>
        <v>100</v>
      </c>
    </row>
    <row r="113" spans="1:10" ht="63.75" customHeight="1" thickTop="1">
      <c r="A113" s="34"/>
      <c r="B113" s="106" t="s">
        <v>67</v>
      </c>
      <c r="C113" s="66">
        <f>C114+C124</f>
        <v>7650</v>
      </c>
      <c r="D113" s="66">
        <f>D114+D124</f>
        <v>7650</v>
      </c>
      <c r="E113" s="66">
        <f>E114+E124</f>
        <v>1288</v>
      </c>
      <c r="F113" s="66">
        <f>F114+F124</f>
        <v>1288</v>
      </c>
      <c r="G113" s="66">
        <f>G114+G124</f>
        <v>1142</v>
      </c>
      <c r="H113" s="66">
        <f>H114+H124</f>
        <v>1142</v>
      </c>
      <c r="I113" s="66">
        <f>G113/C113*100</f>
        <v>15</v>
      </c>
      <c r="J113" s="66">
        <f t="shared" si="11"/>
        <v>89</v>
      </c>
    </row>
    <row r="114" spans="1:10" s="11" customFormat="1" ht="21.75">
      <c r="A114" s="19"/>
      <c r="B114" s="10" t="s">
        <v>24</v>
      </c>
      <c r="C114" s="45">
        <f>SUM(C115:C118)</f>
        <v>7616</v>
      </c>
      <c r="D114" s="45">
        <f>SUM(D115:D118)</f>
        <v>7616</v>
      </c>
      <c r="E114" s="45">
        <f>SUM(E115:E118)</f>
        <v>1286</v>
      </c>
      <c r="F114" s="45">
        <f>SUM(F115:F118)</f>
        <v>1286</v>
      </c>
      <c r="G114" s="45">
        <f>SUM(G115:G118)</f>
        <v>1140</v>
      </c>
      <c r="H114" s="45">
        <f t="shared" si="18"/>
        <v>1140</v>
      </c>
      <c r="I114" s="104">
        <f>G114/C114*100</f>
        <v>15</v>
      </c>
      <c r="J114" s="45">
        <f t="shared" si="11"/>
        <v>89</v>
      </c>
    </row>
    <row r="115" spans="1:10" ht="12.75">
      <c r="A115" s="17" t="s">
        <v>23</v>
      </c>
      <c r="B115" s="13" t="s">
        <v>2</v>
      </c>
      <c r="C115" s="46">
        <v>5811</v>
      </c>
      <c r="D115" s="45">
        <f>C115</f>
        <v>5811</v>
      </c>
      <c r="E115" s="45">
        <v>1030</v>
      </c>
      <c r="F115" s="45">
        <f>E115</f>
        <v>1030</v>
      </c>
      <c r="G115" s="46">
        <v>911</v>
      </c>
      <c r="H115" s="45">
        <f t="shared" si="18"/>
        <v>911</v>
      </c>
      <c r="I115" s="104">
        <f>G115/C115*100</f>
        <v>16</v>
      </c>
      <c r="J115" s="45">
        <f t="shared" si="11"/>
        <v>88</v>
      </c>
    </row>
    <row r="116" spans="1:10" ht="12.75">
      <c r="A116" s="17" t="s">
        <v>70</v>
      </c>
      <c r="B116" s="13" t="s">
        <v>74</v>
      </c>
      <c r="C116" s="46">
        <v>35</v>
      </c>
      <c r="D116" s="45">
        <f>C116</f>
        <v>35</v>
      </c>
      <c r="E116" s="45">
        <v>5</v>
      </c>
      <c r="F116" s="45">
        <f>E116</f>
        <v>5</v>
      </c>
      <c r="G116" s="45">
        <v>0</v>
      </c>
      <c r="H116" s="45">
        <f t="shared" si="18"/>
        <v>0</v>
      </c>
      <c r="I116" s="104">
        <f>G116/C116*100</f>
        <v>0</v>
      </c>
      <c r="J116" s="45">
        <f t="shared" si="11"/>
        <v>0</v>
      </c>
    </row>
    <row r="117" spans="1:10" ht="12.75">
      <c r="A117" s="17" t="s">
        <v>49</v>
      </c>
      <c r="B117" s="18" t="s">
        <v>4</v>
      </c>
      <c r="C117" s="46">
        <v>1760</v>
      </c>
      <c r="D117" s="45">
        <f>C117</f>
        <v>1760</v>
      </c>
      <c r="E117" s="45">
        <v>250</v>
      </c>
      <c r="F117" s="45">
        <f>E117</f>
        <v>250</v>
      </c>
      <c r="G117" s="46">
        <v>228</v>
      </c>
      <c r="H117" s="45">
        <f>G117</f>
        <v>228</v>
      </c>
      <c r="I117" s="104">
        <f>G117/C117*100</f>
        <v>13</v>
      </c>
      <c r="J117" s="45">
        <f>G117/E117*100</f>
        <v>91</v>
      </c>
    </row>
    <row r="118" spans="1:10" ht="12.75">
      <c r="A118" s="17" t="s">
        <v>71</v>
      </c>
      <c r="B118" s="18" t="s">
        <v>74</v>
      </c>
      <c r="C118" s="46">
        <v>10</v>
      </c>
      <c r="D118" s="45">
        <f>C118</f>
        <v>10</v>
      </c>
      <c r="E118" s="45">
        <v>1</v>
      </c>
      <c r="F118" s="45">
        <f>E118</f>
        <v>1</v>
      </c>
      <c r="G118" s="45">
        <v>1</v>
      </c>
      <c r="H118" s="45">
        <f>G118</f>
        <v>1</v>
      </c>
      <c r="I118" s="104">
        <f>G118/C118*100</f>
        <v>10</v>
      </c>
      <c r="J118" s="45">
        <v>0</v>
      </c>
    </row>
    <row r="119" spans="1:10" s="11" customFormat="1" ht="21.75" hidden="1">
      <c r="A119" s="19" t="s">
        <v>25</v>
      </c>
      <c r="B119" s="31" t="s">
        <v>26</v>
      </c>
      <c r="C119" s="49">
        <f aca="true" t="shared" si="20" ref="C119:H119">SUM(C120:C120)</f>
        <v>0</v>
      </c>
      <c r="D119" s="49">
        <f t="shared" si="20"/>
        <v>0</v>
      </c>
      <c r="E119" s="49">
        <f t="shared" si="20"/>
        <v>0</v>
      </c>
      <c r="F119" s="49">
        <f t="shared" si="20"/>
        <v>0</v>
      </c>
      <c r="G119" s="49">
        <f t="shared" si="20"/>
        <v>0</v>
      </c>
      <c r="H119" s="49">
        <f t="shared" si="20"/>
        <v>0</v>
      </c>
      <c r="I119" s="80" t="e">
        <f>G119/C119*100</f>
        <v>#DIV/0!</v>
      </c>
      <c r="J119" s="45" t="e">
        <f t="shared" si="11"/>
        <v>#DIV/0!</v>
      </c>
    </row>
    <row r="120" spans="1:10" ht="12.75" hidden="1">
      <c r="A120" s="17" t="s">
        <v>27</v>
      </c>
      <c r="B120" s="32" t="s">
        <v>3</v>
      </c>
      <c r="C120" s="68"/>
      <c r="D120" s="53">
        <f>C120</f>
        <v>0</v>
      </c>
      <c r="E120" s="69"/>
      <c r="F120" s="53">
        <f>E120</f>
        <v>0</v>
      </c>
      <c r="G120" s="69"/>
      <c r="H120" s="53">
        <f>G120</f>
        <v>0</v>
      </c>
      <c r="I120" s="80" t="e">
        <f>G120/C120*100</f>
        <v>#DIV/0!</v>
      </c>
      <c r="J120" s="45" t="e">
        <f t="shared" si="11"/>
        <v>#DIV/0!</v>
      </c>
    </row>
    <row r="121" spans="1:10" s="11" customFormat="1" ht="12.75" hidden="1">
      <c r="A121" s="19" t="s">
        <v>38</v>
      </c>
      <c r="B121" s="10" t="s">
        <v>39</v>
      </c>
      <c r="C121" s="43">
        <f aca="true" t="shared" si="21" ref="C121:H121">C122+C123</f>
        <v>0</v>
      </c>
      <c r="D121" s="43">
        <f t="shared" si="21"/>
        <v>0</v>
      </c>
      <c r="E121" s="43">
        <f t="shared" si="21"/>
        <v>0</v>
      </c>
      <c r="F121" s="43">
        <f t="shared" si="21"/>
        <v>0</v>
      </c>
      <c r="G121" s="43">
        <f t="shared" si="21"/>
        <v>0</v>
      </c>
      <c r="H121" s="43">
        <f t="shared" si="21"/>
        <v>0</v>
      </c>
      <c r="I121" s="80" t="e">
        <f>G121/C121*100</f>
        <v>#DIV/0!</v>
      </c>
      <c r="J121" s="45" t="e">
        <f t="shared" si="11"/>
        <v>#DIV/0!</v>
      </c>
    </row>
    <row r="122" spans="1:10" ht="25.5" customHeight="1" hidden="1">
      <c r="A122" s="17" t="s">
        <v>41</v>
      </c>
      <c r="B122" s="24" t="s">
        <v>40</v>
      </c>
      <c r="C122" s="60"/>
      <c r="D122" s="60">
        <f>C122</f>
        <v>0</v>
      </c>
      <c r="E122" s="60"/>
      <c r="F122" s="60">
        <f>E122</f>
        <v>0</v>
      </c>
      <c r="G122" s="60"/>
      <c r="H122" s="56">
        <f>G122</f>
        <v>0</v>
      </c>
      <c r="I122" s="80" t="e">
        <f>G122/C122*100</f>
        <v>#DIV/0!</v>
      </c>
      <c r="J122" s="45" t="e">
        <f t="shared" si="11"/>
        <v>#DIV/0!</v>
      </c>
    </row>
    <row r="123" spans="1:10" ht="13.5" hidden="1" thickBot="1">
      <c r="A123" s="14" t="s">
        <v>42</v>
      </c>
      <c r="B123" s="30" t="s">
        <v>43</v>
      </c>
      <c r="C123" s="47"/>
      <c r="D123" s="47">
        <f>C123</f>
        <v>0</v>
      </c>
      <c r="E123" s="47"/>
      <c r="F123" s="47">
        <f>E123</f>
        <v>0</v>
      </c>
      <c r="G123" s="47"/>
      <c r="H123" s="65">
        <f>G123</f>
        <v>0</v>
      </c>
      <c r="I123" s="80" t="e">
        <f>G123/C123*100</f>
        <v>#DIV/0!</v>
      </c>
      <c r="J123" s="45" t="e">
        <f t="shared" si="11"/>
        <v>#DIV/0!</v>
      </c>
    </row>
    <row r="124" spans="1:10" s="11" customFormat="1" ht="25.5" customHeight="1">
      <c r="A124" s="19"/>
      <c r="B124" s="10" t="s">
        <v>26</v>
      </c>
      <c r="C124" s="61">
        <f aca="true" t="shared" si="22" ref="C124:H124">SUM(C125:C125)</f>
        <v>34</v>
      </c>
      <c r="D124" s="44">
        <f t="shared" si="22"/>
        <v>34</v>
      </c>
      <c r="E124" s="61">
        <f t="shared" si="22"/>
        <v>2</v>
      </c>
      <c r="F124" s="61">
        <f>E124</f>
        <v>2</v>
      </c>
      <c r="G124" s="61">
        <f t="shared" si="22"/>
        <v>2</v>
      </c>
      <c r="H124" s="44">
        <f t="shared" si="22"/>
        <v>2</v>
      </c>
      <c r="I124" s="80">
        <f>G124/C124*100</f>
        <v>6</v>
      </c>
      <c r="J124" s="45">
        <f>G124/E124*100</f>
        <v>100</v>
      </c>
    </row>
    <row r="125" spans="1:10" ht="13.5" thickBot="1">
      <c r="A125" s="17" t="s">
        <v>69</v>
      </c>
      <c r="B125" s="18" t="s">
        <v>75</v>
      </c>
      <c r="C125" s="46">
        <v>34</v>
      </c>
      <c r="D125" s="45">
        <f>C125</f>
        <v>34</v>
      </c>
      <c r="E125" s="45">
        <v>2</v>
      </c>
      <c r="F125" s="45">
        <f>E125</f>
        <v>2</v>
      </c>
      <c r="G125" s="45">
        <v>2</v>
      </c>
      <c r="H125" s="45">
        <f>G125</f>
        <v>2</v>
      </c>
      <c r="I125" s="104">
        <f>G125/C125*100</f>
        <v>6</v>
      </c>
      <c r="J125" s="45">
        <f>G125/E125*100</f>
        <v>100</v>
      </c>
    </row>
    <row r="126" spans="1:10" ht="47.25" customHeight="1" thickTop="1">
      <c r="A126" s="34"/>
      <c r="B126" s="106" t="s">
        <v>104</v>
      </c>
      <c r="C126" s="66">
        <f>C127</f>
        <v>1152</v>
      </c>
      <c r="D126" s="66">
        <f>D127</f>
        <v>1152</v>
      </c>
      <c r="E126" s="66">
        <f>E127</f>
        <v>123</v>
      </c>
      <c r="F126" s="66">
        <f>F127</f>
        <v>123</v>
      </c>
      <c r="G126" s="66">
        <f>G127</f>
        <v>0</v>
      </c>
      <c r="H126" s="66">
        <f>H127</f>
        <v>0</v>
      </c>
      <c r="I126" s="66">
        <f>G126/C126*100</f>
        <v>0</v>
      </c>
      <c r="J126" s="66">
        <f t="shared" si="11"/>
        <v>0</v>
      </c>
    </row>
    <row r="127" spans="1:10" s="11" customFormat="1" ht="36" customHeight="1">
      <c r="A127" s="19"/>
      <c r="B127" s="10" t="s">
        <v>24</v>
      </c>
      <c r="C127" s="59">
        <f>SUM(C128:C130)</f>
        <v>1152</v>
      </c>
      <c r="D127" s="59">
        <f>SUM(D128:D130)</f>
        <v>1152</v>
      </c>
      <c r="E127" s="59">
        <f>SUM(E128:E130)</f>
        <v>123</v>
      </c>
      <c r="F127" s="59">
        <f>SUM(F128:F130)</f>
        <v>123</v>
      </c>
      <c r="G127" s="59">
        <f>SUM(G128:G130)</f>
        <v>0</v>
      </c>
      <c r="H127" s="59">
        <f>SUM(H128:H130)</f>
        <v>0</v>
      </c>
      <c r="I127" s="104">
        <f>G127/C127*100</f>
        <v>0</v>
      </c>
      <c r="J127" s="45">
        <f t="shared" si="11"/>
        <v>0</v>
      </c>
    </row>
    <row r="128" spans="1:10" ht="12.75">
      <c r="A128" s="17" t="s">
        <v>23</v>
      </c>
      <c r="B128" s="13" t="s">
        <v>2</v>
      </c>
      <c r="C128" s="46">
        <v>875</v>
      </c>
      <c r="D128" s="46">
        <f>C128</f>
        <v>875</v>
      </c>
      <c r="E128" s="46">
        <v>95</v>
      </c>
      <c r="F128" s="46">
        <f>E128</f>
        <v>95</v>
      </c>
      <c r="G128" s="46"/>
      <c r="H128" s="46">
        <f>G128</f>
        <v>0</v>
      </c>
      <c r="I128" s="104">
        <f>G128/C128*100</f>
        <v>0</v>
      </c>
      <c r="J128" s="45">
        <f t="shared" si="11"/>
        <v>0</v>
      </c>
    </row>
    <row r="129" spans="1:10" ht="12.75">
      <c r="A129" s="35" t="s">
        <v>70</v>
      </c>
      <c r="B129" s="77" t="s">
        <v>74</v>
      </c>
      <c r="C129" s="46">
        <v>12</v>
      </c>
      <c r="D129" s="46">
        <f>C129</f>
        <v>12</v>
      </c>
      <c r="E129" s="46"/>
      <c r="F129" s="46">
        <f>E129</f>
        <v>0</v>
      </c>
      <c r="G129" s="46">
        <v>0</v>
      </c>
      <c r="H129" s="46">
        <f>G129</f>
        <v>0</v>
      </c>
      <c r="I129" s="103">
        <f>G129/C129*100</f>
        <v>0</v>
      </c>
      <c r="J129" s="45">
        <v>0</v>
      </c>
    </row>
    <row r="130" spans="1:10" ht="13.5" thickBot="1">
      <c r="A130" s="35" t="s">
        <v>49</v>
      </c>
      <c r="B130" s="20" t="s">
        <v>4</v>
      </c>
      <c r="C130" s="59">
        <v>265</v>
      </c>
      <c r="D130" s="59">
        <f>C130</f>
        <v>265</v>
      </c>
      <c r="E130" s="59">
        <v>28</v>
      </c>
      <c r="F130" s="59">
        <f>E130</f>
        <v>28</v>
      </c>
      <c r="G130" s="59">
        <v>0</v>
      </c>
      <c r="H130" s="59">
        <f>G130</f>
        <v>0</v>
      </c>
      <c r="I130" s="103">
        <f>G130/C130*100</f>
        <v>0</v>
      </c>
      <c r="J130" s="83">
        <f t="shared" si="11"/>
        <v>0</v>
      </c>
    </row>
    <row r="131" spans="1:10" ht="51" customHeight="1" thickTop="1">
      <c r="A131" s="34"/>
      <c r="B131" s="106" t="s">
        <v>100</v>
      </c>
      <c r="C131" s="66">
        <f>C132</f>
        <v>1042</v>
      </c>
      <c r="D131" s="66">
        <f>D132</f>
        <v>1042</v>
      </c>
      <c r="E131" s="66">
        <f>E132</f>
        <v>191</v>
      </c>
      <c r="F131" s="66">
        <f>F132</f>
        <v>191</v>
      </c>
      <c r="G131" s="66">
        <f>G132</f>
        <v>159</v>
      </c>
      <c r="H131" s="66">
        <f>H132</f>
        <v>159</v>
      </c>
      <c r="I131" s="66">
        <f>G131/C131*100</f>
        <v>15</v>
      </c>
      <c r="J131" s="66">
        <f t="shared" si="11"/>
        <v>83</v>
      </c>
    </row>
    <row r="132" spans="1:10" s="11" customFormat="1" ht="36" customHeight="1">
      <c r="A132" s="9"/>
      <c r="B132" s="21" t="s">
        <v>24</v>
      </c>
      <c r="C132" s="61">
        <f>C133+C135+C134</f>
        <v>1042</v>
      </c>
      <c r="D132" s="61">
        <f>D133+D135+D134</f>
        <v>1042</v>
      </c>
      <c r="E132" s="61">
        <f>E133+E135+E134</f>
        <v>191</v>
      </c>
      <c r="F132" s="61">
        <f>F133+F135+F134</f>
        <v>191</v>
      </c>
      <c r="G132" s="61">
        <f>G133+G135+G134</f>
        <v>159</v>
      </c>
      <c r="H132" s="61">
        <f>H133+H135+H134</f>
        <v>159</v>
      </c>
      <c r="I132" s="80">
        <f>G132/C132*100</f>
        <v>15</v>
      </c>
      <c r="J132" s="45">
        <f t="shared" si="11"/>
        <v>83</v>
      </c>
    </row>
    <row r="133" spans="1:10" ht="12.75">
      <c r="A133" s="17" t="s">
        <v>23</v>
      </c>
      <c r="B133" s="22" t="s">
        <v>2</v>
      </c>
      <c r="C133" s="46">
        <v>796</v>
      </c>
      <c r="D133" s="46">
        <f>C133</f>
        <v>796</v>
      </c>
      <c r="E133" s="46">
        <v>150</v>
      </c>
      <c r="F133" s="46">
        <f>E133</f>
        <v>150</v>
      </c>
      <c r="G133" s="46">
        <v>127</v>
      </c>
      <c r="H133" s="46">
        <f>G133</f>
        <v>127</v>
      </c>
      <c r="I133" s="104">
        <f>G133/C133*100</f>
        <v>16</v>
      </c>
      <c r="J133" s="45">
        <f t="shared" si="11"/>
        <v>85</v>
      </c>
    </row>
    <row r="134" spans="1:10" ht="12.75" outlineLevel="1">
      <c r="A134" s="17" t="s">
        <v>70</v>
      </c>
      <c r="B134" s="22" t="s">
        <v>74</v>
      </c>
      <c r="C134" s="46">
        <v>5</v>
      </c>
      <c r="D134" s="46">
        <f>C134</f>
        <v>5</v>
      </c>
      <c r="E134" s="46">
        <v>5</v>
      </c>
      <c r="F134" s="46">
        <f>E134</f>
        <v>5</v>
      </c>
      <c r="G134" s="46">
        <v>0</v>
      </c>
      <c r="H134" s="46">
        <f>G134</f>
        <v>0</v>
      </c>
      <c r="I134" s="104">
        <f>G134/C134*100</f>
        <v>0</v>
      </c>
      <c r="J134" s="45">
        <f t="shared" si="11"/>
        <v>0</v>
      </c>
    </row>
    <row r="135" spans="1:10" ht="13.5" thickBot="1">
      <c r="A135" s="17" t="s">
        <v>49</v>
      </c>
      <c r="B135" s="22" t="s">
        <v>4</v>
      </c>
      <c r="C135" s="46">
        <v>241</v>
      </c>
      <c r="D135" s="46">
        <f>C135</f>
        <v>241</v>
      </c>
      <c r="E135" s="46">
        <v>36</v>
      </c>
      <c r="F135" s="46">
        <f>E135</f>
        <v>36</v>
      </c>
      <c r="G135" s="46">
        <v>32</v>
      </c>
      <c r="H135" s="46">
        <f>G135</f>
        <v>32</v>
      </c>
      <c r="I135" s="104">
        <f>G135/C135*100</f>
        <v>13</v>
      </c>
      <c r="J135" s="45">
        <f t="shared" si="11"/>
        <v>89</v>
      </c>
    </row>
    <row r="136" spans="1:13" ht="48" customHeight="1" thickTop="1">
      <c r="A136" s="34"/>
      <c r="B136" s="106" t="s">
        <v>99</v>
      </c>
      <c r="C136" s="76">
        <f>C137</f>
        <v>62</v>
      </c>
      <c r="D136" s="66">
        <f>D137</f>
        <v>62</v>
      </c>
      <c r="E136" s="66">
        <f>E137</f>
        <v>0</v>
      </c>
      <c r="F136" s="66">
        <f>F137</f>
        <v>0</v>
      </c>
      <c r="G136" s="66">
        <f>G137</f>
        <v>0</v>
      </c>
      <c r="H136" s="66">
        <f>H137</f>
        <v>0</v>
      </c>
      <c r="I136" s="66">
        <f>G136/C136*100</f>
        <v>0</v>
      </c>
      <c r="J136" s="66">
        <v>0</v>
      </c>
      <c r="L136" s="16"/>
      <c r="M136" s="16"/>
    </row>
    <row r="137" spans="1:10" s="11" customFormat="1" ht="36" customHeight="1">
      <c r="A137" s="19"/>
      <c r="B137" s="10" t="s">
        <v>24</v>
      </c>
      <c r="C137" s="45">
        <f>C138+C139</f>
        <v>62</v>
      </c>
      <c r="D137" s="45">
        <f>D138+D139</f>
        <v>62</v>
      </c>
      <c r="E137" s="45">
        <f>E138+E139</f>
        <v>0</v>
      </c>
      <c r="F137" s="45">
        <f>F138+F139</f>
        <v>0</v>
      </c>
      <c r="G137" s="45">
        <f>G138+G139</f>
        <v>0</v>
      </c>
      <c r="H137" s="45">
        <f>H138+H139</f>
        <v>0</v>
      </c>
      <c r="I137" s="104">
        <f>G137/C137*100</f>
        <v>0</v>
      </c>
      <c r="J137" s="53">
        <v>0</v>
      </c>
    </row>
    <row r="138" spans="1:10" ht="12.75">
      <c r="A138" s="17" t="s">
        <v>23</v>
      </c>
      <c r="B138" s="13" t="s">
        <v>2</v>
      </c>
      <c r="C138" s="46">
        <v>48</v>
      </c>
      <c r="D138" s="45">
        <f>C138</f>
        <v>48</v>
      </c>
      <c r="E138" s="45">
        <v>0</v>
      </c>
      <c r="F138" s="45">
        <f>E138</f>
        <v>0</v>
      </c>
      <c r="G138" s="45">
        <v>0</v>
      </c>
      <c r="H138" s="45">
        <f>G138</f>
        <v>0</v>
      </c>
      <c r="I138" s="104">
        <f>G138/C138*100</f>
        <v>0</v>
      </c>
      <c r="J138" s="53">
        <v>0</v>
      </c>
    </row>
    <row r="139" spans="1:10" ht="12.75" customHeight="1">
      <c r="A139" s="17" t="s">
        <v>49</v>
      </c>
      <c r="B139" s="18" t="s">
        <v>4</v>
      </c>
      <c r="C139" s="46">
        <v>14</v>
      </c>
      <c r="D139" s="45">
        <f>C139</f>
        <v>14</v>
      </c>
      <c r="E139" s="45">
        <v>0</v>
      </c>
      <c r="F139" s="45">
        <f>E139</f>
        <v>0</v>
      </c>
      <c r="G139" s="45">
        <v>0</v>
      </c>
      <c r="H139" s="45">
        <f>G139</f>
        <v>0</v>
      </c>
      <c r="I139" s="104">
        <f>G139/C139*100</f>
        <v>0</v>
      </c>
      <c r="J139" s="45">
        <v>0</v>
      </c>
    </row>
    <row r="140" spans="1:10" ht="18.75" customHeight="1" hidden="1" outlineLevel="1">
      <c r="A140" s="36"/>
      <c r="B140" s="37" t="s">
        <v>68</v>
      </c>
      <c r="C140" s="67">
        <f>C141</f>
        <v>0</v>
      </c>
      <c r="D140" s="67">
        <f>D141</f>
        <v>0</v>
      </c>
      <c r="E140" s="67">
        <f>E141</f>
        <v>0</v>
      </c>
      <c r="F140" s="67">
        <f>F141</f>
        <v>0</v>
      </c>
      <c r="G140" s="67">
        <f>G141</f>
        <v>0</v>
      </c>
      <c r="H140" s="67">
        <f>H141</f>
        <v>0</v>
      </c>
      <c r="I140" s="97" t="e">
        <f>G140/C140*100</f>
        <v>#DIV/0!</v>
      </c>
      <c r="J140" s="53" t="e">
        <f t="shared" si="11"/>
        <v>#DIV/0!</v>
      </c>
    </row>
    <row r="141" spans="1:10" s="11" customFormat="1" ht="12.75" customHeight="1" hidden="1" outlineLevel="1">
      <c r="A141" s="19"/>
      <c r="B141" s="10" t="s">
        <v>24</v>
      </c>
      <c r="C141" s="43">
        <f>C142+C143</f>
        <v>0</v>
      </c>
      <c r="D141" s="43">
        <f>D142+D143</f>
        <v>0</v>
      </c>
      <c r="E141" s="43">
        <f>E142+E143</f>
        <v>0</v>
      </c>
      <c r="F141" s="43">
        <f>F142+F143</f>
        <v>0</v>
      </c>
      <c r="G141" s="43">
        <f>G142+G143</f>
        <v>0</v>
      </c>
      <c r="H141" s="43">
        <f>H142+H143</f>
        <v>0</v>
      </c>
      <c r="I141" s="80" t="e">
        <f>G141/C141*100</f>
        <v>#DIV/0!</v>
      </c>
      <c r="J141" s="45" t="e">
        <f t="shared" si="11"/>
        <v>#DIV/0!</v>
      </c>
    </row>
    <row r="142" spans="1:10" ht="14.25" customHeight="1" hidden="1" outlineLevel="1">
      <c r="A142" s="17" t="s">
        <v>23</v>
      </c>
      <c r="B142" s="13" t="s">
        <v>2</v>
      </c>
      <c r="C142" s="45"/>
      <c r="D142" s="45">
        <f>C142</f>
        <v>0</v>
      </c>
      <c r="E142" s="45"/>
      <c r="F142" s="45">
        <f>E142</f>
        <v>0</v>
      </c>
      <c r="G142" s="45"/>
      <c r="H142" s="45">
        <f>G142</f>
        <v>0</v>
      </c>
      <c r="I142" s="80" t="e">
        <f>G142/C142*100</f>
        <v>#DIV/0!</v>
      </c>
      <c r="J142" s="45" t="e">
        <f t="shared" si="11"/>
        <v>#DIV/0!</v>
      </c>
    </row>
    <row r="143" spans="1:10" ht="12.75" customHeight="1" hidden="1" outlineLevel="1">
      <c r="A143" s="35" t="s">
        <v>49</v>
      </c>
      <c r="B143" s="20" t="s">
        <v>4</v>
      </c>
      <c r="C143" s="60">
        <v>0</v>
      </c>
      <c r="D143" s="60">
        <f>C143</f>
        <v>0</v>
      </c>
      <c r="E143" s="60">
        <v>0</v>
      </c>
      <c r="F143" s="60">
        <f>E143</f>
        <v>0</v>
      </c>
      <c r="G143" s="60">
        <v>0</v>
      </c>
      <c r="H143" s="60">
        <f>G143</f>
        <v>0</v>
      </c>
      <c r="I143" s="87" t="e">
        <f>G143/C143*100</f>
        <v>#DIV/0!</v>
      </c>
      <c r="J143" s="83" t="e">
        <f t="shared" si="11"/>
        <v>#DIV/0!</v>
      </c>
    </row>
    <row r="144" spans="1:10" ht="15" customHeight="1" hidden="1" outlineLevel="1">
      <c r="A144" s="100"/>
      <c r="B144" s="93" t="s">
        <v>94</v>
      </c>
      <c r="C144" s="85">
        <f aca="true" t="shared" si="23" ref="C144:H144">C145+C146</f>
        <v>0</v>
      </c>
      <c r="D144" s="85">
        <f t="shared" si="23"/>
        <v>0</v>
      </c>
      <c r="E144" s="85">
        <f t="shared" si="23"/>
        <v>0</v>
      </c>
      <c r="F144" s="85">
        <f t="shared" si="23"/>
        <v>0</v>
      </c>
      <c r="G144" s="85">
        <f t="shared" si="23"/>
        <v>0</v>
      </c>
      <c r="H144" s="85">
        <f t="shared" si="23"/>
        <v>0</v>
      </c>
      <c r="I144" s="101">
        <v>0</v>
      </c>
      <c r="J144" s="102" t="e">
        <f>G144/E144*100</f>
        <v>#DIV/0!</v>
      </c>
    </row>
    <row r="145" spans="1:10" ht="15.75" customHeight="1" hidden="1" outlineLevel="1">
      <c r="A145" s="17" t="s">
        <v>23</v>
      </c>
      <c r="B145" s="13" t="s">
        <v>2</v>
      </c>
      <c r="C145" s="45">
        <v>0</v>
      </c>
      <c r="D145" s="45">
        <v>0</v>
      </c>
      <c r="E145" s="45"/>
      <c r="F145" s="45">
        <f>E145</f>
        <v>0</v>
      </c>
      <c r="G145" s="45"/>
      <c r="H145" s="45">
        <f>G145</f>
        <v>0</v>
      </c>
      <c r="I145" s="103">
        <v>0</v>
      </c>
      <c r="J145" s="83" t="e">
        <f>G145/E145*100</f>
        <v>#DIV/0!</v>
      </c>
    </row>
    <row r="146" spans="1:10" ht="16.5" customHeight="1" hidden="1" outlineLevel="1">
      <c r="A146" s="35" t="s">
        <v>49</v>
      </c>
      <c r="B146" s="20" t="s">
        <v>4</v>
      </c>
      <c r="C146" s="45">
        <v>0</v>
      </c>
      <c r="D146" s="45">
        <v>0</v>
      </c>
      <c r="E146" s="45"/>
      <c r="F146" s="45">
        <f>E146</f>
        <v>0</v>
      </c>
      <c r="G146" s="45"/>
      <c r="H146" s="45">
        <f>G146</f>
        <v>0</v>
      </c>
      <c r="I146" s="103">
        <v>0</v>
      </c>
      <c r="J146" s="83" t="e">
        <f>G146/E146*100</f>
        <v>#DIV/0!</v>
      </c>
    </row>
    <row r="147" spans="1:13" ht="21" customHeight="1" collapsed="1">
      <c r="A147" s="89"/>
      <c r="B147" s="90" t="s">
        <v>60</v>
      </c>
      <c r="C147" s="91">
        <f>C148+C152+C156</f>
        <v>1508</v>
      </c>
      <c r="D147" s="91">
        <f>D148+D152</f>
        <v>0</v>
      </c>
      <c r="E147" s="91">
        <f>E148+E152+E156</f>
        <v>630</v>
      </c>
      <c r="F147" s="91">
        <f>F148+F152</f>
        <v>0</v>
      </c>
      <c r="G147" s="91">
        <f>G148+G152+G156</f>
        <v>586</v>
      </c>
      <c r="H147" s="91">
        <f>H148+H152</f>
        <v>0</v>
      </c>
      <c r="I147" s="86">
        <f>G147/C147*100</f>
        <v>39</v>
      </c>
      <c r="J147" s="91">
        <f t="shared" si="11"/>
        <v>93</v>
      </c>
      <c r="L147" s="16"/>
      <c r="M147" s="16"/>
    </row>
    <row r="148" spans="1:13" ht="30" customHeight="1">
      <c r="A148" s="36"/>
      <c r="B148" s="111" t="s">
        <v>57</v>
      </c>
      <c r="C148" s="88">
        <f>C149</f>
        <v>208</v>
      </c>
      <c r="D148" s="88">
        <f>D149</f>
        <v>0</v>
      </c>
      <c r="E148" s="88">
        <f>E149</f>
        <v>0</v>
      </c>
      <c r="F148" s="88">
        <f>F149</f>
        <v>0</v>
      </c>
      <c r="G148" s="88">
        <f>G149</f>
        <v>0</v>
      </c>
      <c r="H148" s="88">
        <f>H149</f>
        <v>0</v>
      </c>
      <c r="I148" s="114">
        <f>G148/C148*100</f>
        <v>0</v>
      </c>
      <c r="J148" s="88">
        <v>0</v>
      </c>
      <c r="L148" s="16"/>
      <c r="M148" s="16"/>
    </row>
    <row r="149" spans="1:10" s="11" customFormat="1" ht="29.25" customHeight="1">
      <c r="A149" s="19"/>
      <c r="B149" s="29" t="s">
        <v>26</v>
      </c>
      <c r="C149" s="60">
        <f>SUM(C150:C151)</f>
        <v>208</v>
      </c>
      <c r="D149" s="60">
        <f aca="true" t="shared" si="24" ref="D149:H150">SUM(D150:D151)</f>
        <v>0</v>
      </c>
      <c r="E149" s="45">
        <f t="shared" si="24"/>
        <v>0</v>
      </c>
      <c r="F149" s="60">
        <f t="shared" si="24"/>
        <v>0</v>
      </c>
      <c r="G149" s="45">
        <f t="shared" si="24"/>
        <v>0</v>
      </c>
      <c r="H149" s="45">
        <f t="shared" si="24"/>
        <v>0</v>
      </c>
      <c r="I149" s="113">
        <f>G149/C149*100</f>
        <v>0</v>
      </c>
      <c r="J149" s="45">
        <v>0</v>
      </c>
    </row>
    <row r="150" spans="1:10" ht="33.75" customHeight="1">
      <c r="A150" s="17" t="s">
        <v>27</v>
      </c>
      <c r="B150" s="20" t="s">
        <v>75</v>
      </c>
      <c r="C150" s="46">
        <v>25</v>
      </c>
      <c r="D150" s="45">
        <v>0</v>
      </c>
      <c r="E150" s="45">
        <f>SUM(E151:E152)</f>
        <v>0</v>
      </c>
      <c r="F150" s="45">
        <v>0</v>
      </c>
      <c r="G150" s="45">
        <f>SUM(G151:G152)</f>
        <v>0</v>
      </c>
      <c r="H150" s="60">
        <f t="shared" si="24"/>
        <v>0</v>
      </c>
      <c r="I150" s="104">
        <f>G150/C150*100</f>
        <v>0</v>
      </c>
      <c r="J150" s="45">
        <v>0</v>
      </c>
    </row>
    <row r="151" spans="1:10" ht="35.25" customHeight="1" thickBot="1">
      <c r="A151" s="17" t="s">
        <v>29</v>
      </c>
      <c r="B151" s="22" t="s">
        <v>76</v>
      </c>
      <c r="C151" s="46">
        <v>183</v>
      </c>
      <c r="D151" s="45">
        <v>0</v>
      </c>
      <c r="E151" s="45">
        <f>SUM(E152:E153)</f>
        <v>0</v>
      </c>
      <c r="F151" s="45">
        <v>0</v>
      </c>
      <c r="G151" s="45">
        <f>SUM(G152:G153)</f>
        <v>0</v>
      </c>
      <c r="H151" s="45">
        <v>0</v>
      </c>
      <c r="I151" s="104">
        <f>G151/C151*100</f>
        <v>0</v>
      </c>
      <c r="J151" s="45">
        <v>0</v>
      </c>
    </row>
    <row r="152" spans="1:13" ht="34.5" customHeight="1" hidden="1" outlineLevel="1" collapsed="1">
      <c r="A152" s="36"/>
      <c r="B152" s="37" t="s">
        <v>61</v>
      </c>
      <c r="C152" s="67">
        <f>C153</f>
        <v>0</v>
      </c>
      <c r="D152" s="67">
        <f>D153</f>
        <v>0</v>
      </c>
      <c r="E152" s="67">
        <f>E153</f>
        <v>0</v>
      </c>
      <c r="F152" s="67">
        <f>F153</f>
        <v>0</v>
      </c>
      <c r="G152" s="67">
        <f>G153</f>
        <v>0</v>
      </c>
      <c r="H152" s="67">
        <f>H153</f>
        <v>0</v>
      </c>
      <c r="I152" s="104">
        <v>0</v>
      </c>
      <c r="J152" s="88">
        <v>0</v>
      </c>
      <c r="L152" s="16"/>
      <c r="M152" s="16"/>
    </row>
    <row r="153" spans="1:10" s="11" customFormat="1" ht="45.75" customHeight="1" hidden="1" outlineLevel="1">
      <c r="A153" s="19"/>
      <c r="B153" s="29" t="s">
        <v>26</v>
      </c>
      <c r="C153" s="61">
        <f>C155+C154</f>
        <v>0</v>
      </c>
      <c r="D153" s="44">
        <f>C153</f>
        <v>0</v>
      </c>
      <c r="E153" s="44">
        <f>E154+E155</f>
        <v>0</v>
      </c>
      <c r="F153" s="44">
        <f>E153</f>
        <v>0</v>
      </c>
      <c r="G153" s="44">
        <f>F153</f>
        <v>0</v>
      </c>
      <c r="H153" s="44">
        <f>G153</f>
        <v>0</v>
      </c>
      <c r="I153" s="44">
        <f>H153</f>
        <v>0</v>
      </c>
      <c r="J153" s="44">
        <f>I153</f>
        <v>0</v>
      </c>
    </row>
    <row r="154" spans="1:10" ht="45.75" customHeight="1" hidden="1" outlineLevel="1">
      <c r="A154" s="38" t="s">
        <v>27</v>
      </c>
      <c r="B154" s="77" t="s">
        <v>75</v>
      </c>
      <c r="C154" s="59"/>
      <c r="D154" s="60">
        <f>C154</f>
        <v>0</v>
      </c>
      <c r="E154" s="60">
        <v>0</v>
      </c>
      <c r="F154" s="60">
        <v>0</v>
      </c>
      <c r="G154" s="60">
        <v>0</v>
      </c>
      <c r="H154" s="56">
        <v>0</v>
      </c>
      <c r="I154" s="105">
        <v>0</v>
      </c>
      <c r="J154" s="53">
        <v>0</v>
      </c>
    </row>
    <row r="155" spans="1:10" ht="57.75" customHeight="1" hidden="1" outlineLevel="1" thickBot="1">
      <c r="A155" s="17" t="s">
        <v>29</v>
      </c>
      <c r="B155" s="22" t="s">
        <v>76</v>
      </c>
      <c r="C155" s="46"/>
      <c r="D155" s="45">
        <f>C155</f>
        <v>0</v>
      </c>
      <c r="E155" s="45">
        <v>0</v>
      </c>
      <c r="F155" s="45">
        <v>0</v>
      </c>
      <c r="G155" s="45">
        <v>0</v>
      </c>
      <c r="H155" s="45">
        <v>0</v>
      </c>
      <c r="I155" s="80">
        <v>0</v>
      </c>
      <c r="J155" s="53">
        <v>0</v>
      </c>
    </row>
    <row r="156" spans="1:13" ht="40.5" customHeight="1" collapsed="1" thickTop="1">
      <c r="A156" s="36"/>
      <c r="B156" s="111" t="s">
        <v>81</v>
      </c>
      <c r="C156" s="112">
        <f aca="true" t="shared" si="25" ref="C156:H156">C157</f>
        <v>1300</v>
      </c>
      <c r="D156" s="67">
        <f t="shared" si="25"/>
        <v>0</v>
      </c>
      <c r="E156" s="67">
        <f t="shared" si="25"/>
        <v>630</v>
      </c>
      <c r="F156" s="67">
        <f t="shared" si="25"/>
        <v>0</v>
      </c>
      <c r="G156" s="67">
        <f t="shared" si="25"/>
        <v>586</v>
      </c>
      <c r="H156" s="67">
        <f t="shared" si="25"/>
        <v>0</v>
      </c>
      <c r="I156" s="67">
        <f>G156/C156*100</f>
        <v>45</v>
      </c>
      <c r="J156" s="66">
        <f t="shared" si="11"/>
        <v>93</v>
      </c>
      <c r="L156" s="16"/>
      <c r="M156" s="16"/>
    </row>
    <row r="157" spans="1:10" s="11" customFormat="1" ht="33" customHeight="1">
      <c r="A157" s="19"/>
      <c r="B157" s="29" t="s">
        <v>80</v>
      </c>
      <c r="C157" s="71">
        <f>C158+C160+C159</f>
        <v>1300</v>
      </c>
      <c r="D157" s="45">
        <f>D158+D160+D159</f>
        <v>0</v>
      </c>
      <c r="E157" s="45">
        <f>E158+E160+E159</f>
        <v>630</v>
      </c>
      <c r="F157" s="45">
        <f>F158+F160+F159</f>
        <v>0</v>
      </c>
      <c r="G157" s="45">
        <f>SUM(G158:G160)</f>
        <v>586</v>
      </c>
      <c r="H157" s="45">
        <f>SUM(H160:H160)</f>
        <v>0</v>
      </c>
      <c r="I157" s="104">
        <f>G157/C157*100</f>
        <v>45</v>
      </c>
      <c r="J157" s="45">
        <f t="shared" si="11"/>
        <v>93</v>
      </c>
    </row>
    <row r="158" spans="1:10" s="11" customFormat="1" ht="17.25" customHeight="1" hidden="1" outlineLevel="1">
      <c r="A158" s="9" t="s">
        <v>95</v>
      </c>
      <c r="B158" s="77" t="s">
        <v>93</v>
      </c>
      <c r="C158" s="71"/>
      <c r="D158" s="45">
        <v>0</v>
      </c>
      <c r="E158" s="45"/>
      <c r="F158" s="45">
        <v>0</v>
      </c>
      <c r="G158" s="45"/>
      <c r="H158" s="45">
        <v>0</v>
      </c>
      <c r="I158" s="104" t="e">
        <f>G158/C158*100</f>
        <v>#DIV/0!</v>
      </c>
      <c r="J158" s="45" t="e">
        <f t="shared" si="11"/>
        <v>#DIV/0!</v>
      </c>
    </row>
    <row r="159" spans="1:10" s="11" customFormat="1" ht="16.5" customHeight="1" collapsed="1">
      <c r="A159" s="39" t="s">
        <v>83</v>
      </c>
      <c r="B159" s="22" t="s">
        <v>85</v>
      </c>
      <c r="C159" s="71">
        <v>185</v>
      </c>
      <c r="D159" s="45">
        <v>0</v>
      </c>
      <c r="E159" s="45">
        <v>156</v>
      </c>
      <c r="F159" s="45">
        <v>0</v>
      </c>
      <c r="G159" s="45">
        <v>156</v>
      </c>
      <c r="H159" s="45">
        <v>0</v>
      </c>
      <c r="I159" s="104">
        <f>G159/C159*100</f>
        <v>84</v>
      </c>
      <c r="J159" s="45">
        <f t="shared" si="11"/>
        <v>100</v>
      </c>
    </row>
    <row r="160" spans="1:10" ht="19.5" customHeight="1">
      <c r="A160" s="17" t="s">
        <v>78</v>
      </c>
      <c r="B160" s="22" t="s">
        <v>79</v>
      </c>
      <c r="C160" s="71">
        <v>1115</v>
      </c>
      <c r="D160" s="45">
        <v>0</v>
      </c>
      <c r="E160" s="45">
        <v>474</v>
      </c>
      <c r="F160" s="45">
        <v>0</v>
      </c>
      <c r="G160" s="45">
        <v>430</v>
      </c>
      <c r="H160" s="45">
        <v>0</v>
      </c>
      <c r="I160" s="104">
        <f>G160/C160*100</f>
        <v>39</v>
      </c>
      <c r="J160" s="45">
        <f t="shared" si="11"/>
        <v>91</v>
      </c>
    </row>
    <row r="161" spans="1:10" ht="23.25" customHeight="1" hidden="1" outlineLevel="1">
      <c r="A161" s="109"/>
      <c r="B161" s="98" t="s">
        <v>87</v>
      </c>
      <c r="C161" s="99">
        <f>C162</f>
        <v>0</v>
      </c>
      <c r="D161" s="84">
        <f>D162</f>
        <v>0</v>
      </c>
      <c r="E161" s="84">
        <f>E162</f>
        <v>0</v>
      </c>
      <c r="F161" s="84">
        <f>E161</f>
        <v>0</v>
      </c>
      <c r="G161" s="84">
        <f>G162</f>
        <v>0</v>
      </c>
      <c r="H161" s="84">
        <f>H162</f>
        <v>0</v>
      </c>
      <c r="I161" s="84">
        <f>I162</f>
        <v>0</v>
      </c>
      <c r="J161" s="84">
        <f>J162</f>
        <v>0</v>
      </c>
    </row>
    <row r="162" spans="1:10" ht="21.75" customHeight="1" hidden="1" outlineLevel="1" thickBot="1">
      <c r="A162" s="14" t="s">
        <v>78</v>
      </c>
      <c r="B162" s="15" t="s">
        <v>86</v>
      </c>
      <c r="C162" s="72">
        <v>0</v>
      </c>
      <c r="D162" s="45">
        <v>0</v>
      </c>
      <c r="E162" s="45">
        <v>0</v>
      </c>
      <c r="F162" s="45">
        <v>0</v>
      </c>
      <c r="G162" s="45">
        <v>0</v>
      </c>
      <c r="H162" s="45">
        <v>0</v>
      </c>
      <c r="I162" s="46">
        <v>0</v>
      </c>
      <c r="J162" s="46">
        <v>0</v>
      </c>
    </row>
    <row r="163" spans="1:10" ht="21.75" customHeight="1" outlineLevel="1">
      <c r="A163" s="115"/>
      <c r="B163" s="116"/>
      <c r="C163" s="117"/>
      <c r="D163" s="118"/>
      <c r="E163" s="118"/>
      <c r="F163" s="118"/>
      <c r="G163" s="118"/>
      <c r="H163" s="118"/>
      <c r="I163" s="119"/>
      <c r="J163" s="119"/>
    </row>
    <row r="164" spans="1:10" ht="27.75" customHeight="1">
      <c r="A164" s="120" t="s">
        <v>106</v>
      </c>
      <c r="B164" s="120"/>
      <c r="C164" s="120"/>
      <c r="D164" s="120"/>
      <c r="E164" s="120"/>
      <c r="F164" s="120"/>
      <c r="G164" s="120"/>
      <c r="H164" s="120"/>
      <c r="I164" s="120"/>
      <c r="J164" s="120"/>
    </row>
    <row r="165" spans="1:10" ht="34.5" customHeight="1">
      <c r="A165" s="129"/>
      <c r="B165" s="129"/>
      <c r="C165" s="129"/>
      <c r="D165" s="41"/>
      <c r="E165" s="41"/>
      <c r="F165" s="41"/>
      <c r="G165" s="41"/>
      <c r="H165" s="41"/>
      <c r="I165" s="41"/>
      <c r="J165" s="41"/>
    </row>
    <row r="166" spans="1:11" ht="31.5" customHeight="1">
      <c r="A166" s="130"/>
      <c r="B166" s="130"/>
      <c r="C166" s="131"/>
      <c r="D166" s="131"/>
      <c r="E166" s="131"/>
      <c r="F166" s="132"/>
      <c r="G166" s="132"/>
      <c r="H166" s="132"/>
      <c r="I166" s="33"/>
      <c r="J166" s="1"/>
      <c r="K166" s="1"/>
    </row>
    <row r="167" spans="1:11" ht="15.75">
      <c r="A167" s="131"/>
      <c r="B167" s="131"/>
      <c r="C167" s="131"/>
      <c r="D167" s="110"/>
      <c r="E167" s="131"/>
      <c r="F167" s="133"/>
      <c r="G167" s="133"/>
      <c r="H167" s="133"/>
      <c r="I167" s="33"/>
      <c r="K167" s="1"/>
    </row>
    <row r="168" spans="1:11" ht="15.75">
      <c r="A168" s="131"/>
      <c r="B168" s="131"/>
      <c r="C168" s="131"/>
      <c r="D168" s="110"/>
      <c r="E168" s="131"/>
      <c r="F168" s="110"/>
      <c r="G168" s="110"/>
      <c r="H168" s="110"/>
      <c r="I168" s="33"/>
      <c r="K168" s="1"/>
    </row>
    <row r="169" spans="1:11" ht="15.75">
      <c r="A169" s="134"/>
      <c r="B169" s="131"/>
      <c r="C169" s="131"/>
      <c r="D169" s="131"/>
      <c r="E169" s="131"/>
      <c r="F169" s="132"/>
      <c r="G169" s="132"/>
      <c r="H169" s="132"/>
      <c r="I169" s="128"/>
      <c r="J169" s="128"/>
      <c r="K169" s="1"/>
    </row>
    <row r="170" spans="1:8" ht="11.25">
      <c r="A170" s="131"/>
      <c r="B170" s="131"/>
      <c r="C170" s="131"/>
      <c r="D170" s="110"/>
      <c r="E170" s="131"/>
      <c r="F170" s="133"/>
      <c r="G170" s="133"/>
      <c r="H170" s="133"/>
    </row>
    <row r="171" spans="1:8" ht="11.25">
      <c r="A171" s="131"/>
      <c r="B171" s="131"/>
      <c r="C171" s="131"/>
      <c r="D171" s="110"/>
      <c r="E171" s="131"/>
      <c r="F171" s="110"/>
      <c r="G171" s="131"/>
      <c r="H171" s="131"/>
    </row>
    <row r="172" spans="1:8" ht="11.25">
      <c r="A172" s="131"/>
      <c r="B172" s="131"/>
      <c r="C172" s="131"/>
      <c r="D172" s="110"/>
      <c r="E172" s="131"/>
      <c r="F172" s="110"/>
      <c r="G172" s="131"/>
      <c r="H172" s="131"/>
    </row>
  </sheetData>
  <sheetProtection/>
  <mergeCells count="14">
    <mergeCell ref="I169:J169"/>
    <mergeCell ref="A166:B166"/>
    <mergeCell ref="F167:H167"/>
    <mergeCell ref="F169:H169"/>
    <mergeCell ref="F170:H170"/>
    <mergeCell ref="A164:J164"/>
    <mergeCell ref="F166:H166"/>
    <mergeCell ref="I3:J3"/>
    <mergeCell ref="A1:J1"/>
    <mergeCell ref="C3:D3"/>
    <mergeCell ref="A3:A4"/>
    <mergeCell ref="B3:B4"/>
    <mergeCell ref="G3:H3"/>
    <mergeCell ref="E3:F3"/>
  </mergeCells>
  <printOptions/>
  <pageMargins left="0.3937007874015748" right="0" top="0.984251968503937" bottom="0.3937007874015748" header="0.5118110236220472" footer="0.5118110236220472"/>
  <pageSetup fitToHeight="5" horizontalDpi="600" verticalDpi="600" orientation="landscape" paperSize="9" scale="70" r:id="rId1"/>
  <rowBreaks count="3" manualBreakCount="3">
    <brk id="64" max="255" man="1"/>
    <brk id="102" max="255" man="1"/>
    <brk id="13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Platonova.tv</cp:lastModifiedBy>
  <cp:lastPrinted>2024-04-16T09:23:49Z</cp:lastPrinted>
  <dcterms:created xsi:type="dcterms:W3CDTF">2001-04-03T04:15:38Z</dcterms:created>
  <dcterms:modified xsi:type="dcterms:W3CDTF">2024-04-16T09:24:20Z</dcterms:modified>
  <cp:category/>
  <cp:version/>
  <cp:contentType/>
  <cp:contentStatus/>
</cp:coreProperties>
</file>